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6admitspp\subdir planeacion\Depto de Planeacion Programacion y Evaluacion\Samanta Santana\Sist. Est. Eva. 2007-2011\Sist Est Eva 2024\ETCA\1er TRIMESTRE\"/>
    </mc:Choice>
  </mc:AlternateContent>
  <xr:revisionPtr revIDLastSave="0" documentId="8_{C5BFD7A0-A5D1-45A2-B344-7877EA0921D1}" xr6:coauthVersionLast="47" xr6:coauthVersionMax="47" xr10:uidLastSave="{00000000-0000-0000-0000-000000000000}"/>
  <bookViews>
    <workbookView xWindow="-120" yWindow="-120" windowWidth="24240" windowHeight="13140" xr2:uid="{869B6ACD-E911-4293-89E8-49E02CFFEA52}"/>
  </bookViews>
  <sheets>
    <sheet name="ETCA III 05 MIR " sheetId="1" r:id="rId1"/>
  </sheets>
  <externalReferences>
    <externalReference r:id="rId2"/>
    <externalReference r:id="rId3"/>
  </externalReferences>
  <definedNames>
    <definedName name="_xlnm.Print_Area" localSheetId="0">'ETCA III 05 MIR '!$A$1:$Q$39</definedName>
    <definedName name="_xlnm.Database">#REF!</definedName>
    <definedName name="ppto">[2]Hoja2!$B$3:$M$95</definedName>
    <definedName name="qw">#REF!</definedName>
    <definedName name="_xlnm.Print_Titles" localSheetId="0">'ETCA III 05 MIR 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3" i="1"/>
  <c r="K15" i="1"/>
  <c r="J19" i="1"/>
  <c r="K19" i="1"/>
  <c r="L19" i="1"/>
  <c r="K23" i="1"/>
  <c r="K25" i="1"/>
  <c r="K29" i="1"/>
  <c r="L29" i="1"/>
  <c r="J31" i="1"/>
  <c r="K31" i="1"/>
  <c r="L31" i="1"/>
  <c r="K37" i="1"/>
  <c r="K39" i="1"/>
  <c r="K41" i="1"/>
  <c r="K43" i="1"/>
  <c r="K45" i="1"/>
  <c r="K47" i="1"/>
  <c r="K49" i="1"/>
  <c r="K51" i="1"/>
  <c r="L51" i="1"/>
  <c r="K53" i="1"/>
  <c r="K55" i="1"/>
  <c r="L55" i="1"/>
  <c r="K59" i="1"/>
  <c r="K63" i="1"/>
  <c r="L63" i="1"/>
  <c r="K65" i="1"/>
  <c r="K69" i="1"/>
  <c r="J73" i="1"/>
  <c r="K73" i="1"/>
  <c r="L73" i="1"/>
</calcChain>
</file>

<file path=xl/sharedStrings.xml><?xml version="1.0" encoding="utf-8"?>
<sst xmlns="http://schemas.openxmlformats.org/spreadsheetml/2006/main" count="348" uniqueCount="239">
  <si>
    <t xml:space="preserve">3. Se deberá llenar el formato Anexo MIR "Análisis Cualitativo de las Metas Programadas" de cada indicador. Ver formato en https://hacienda.sonora.gob.mx/finanzas-publicas/programacion/documentos-de-apoyo/formatos-mir/ </t>
  </si>
  <si>
    <t>2. Si el indicador no es ACUMULADO, el avance del periodo que se reporta (I, II, III, IV) se repetirá en la celda Avance Acumulado.</t>
  </si>
  <si>
    <t>1. Si el indicador es de tipo absoluto, solo se llena la fila del numerador.</t>
  </si>
  <si>
    <t>Notas:</t>
  </si>
  <si>
    <t>Matricula total de las IES  participantes en el programa presupuestal del ciclo 2023-2024</t>
  </si>
  <si>
    <t>LAS IES PROMUEVEN LA IMPLEMENTACIÓN DE MEJORAS PARA EL ACCESO A LAS TECNOLOGÍAS DE LA INFORMACIÓN, COMUNICACIÓN, CONOCIMIENTO Y APRENDIZAJE DIGITAL (TICCAD)</t>
  </si>
  <si>
    <t>REPORTES EMITIDOS POR LAS IES, DIRECCIÓN DE EDUCACIÓN SUPERIOR.</t>
  </si>
  <si>
    <t>ANUAL</t>
  </si>
  <si>
    <t>ASCENDENTE</t>
  </si>
  <si>
    <t>N.A.</t>
  </si>
  <si>
    <t>Total de alumnado beneficiado con la implementación de mejora en equipamiento para la conectividad (internet, hardware y software) en instituciones de educación superior. Que participan en el programa presupuestal del ciclo escolar actual.</t>
  </si>
  <si>
    <t>ALUMNADO</t>
  </si>
  <si>
    <t>Indicador: Alumnado beneficiado con la implementación de mejora en equipamiento para la conectividad (internet, hardware y software) para el acceso a las Tecnologías de la Información, Comunicación, Conocimiento y Aprendizaje Digital (TICCAD)</t>
  </si>
  <si>
    <t>A3 C6: Canasta básica digital en nivel superior</t>
  </si>
  <si>
    <t>No aplica</t>
  </si>
  <si>
    <t>LAS IES PROMUEVEN LOS PROYECTOS DE INVESTIGACIÓN, HUMANISTA Y CIENTÍFICA</t>
  </si>
  <si>
    <t>CONSTANTE</t>
  </si>
  <si>
    <r>
      <t>IES</t>
    </r>
    <r>
      <rPr>
        <sz val="16"/>
        <color rgb="FF000000"/>
        <rFont val="Arial"/>
        <family val="2"/>
      </rPr>
      <t xml:space="preserve"> que cuenten con canasta básica digital</t>
    </r>
  </si>
  <si>
    <t>INSTITUCION</t>
  </si>
  <si>
    <t xml:space="preserve"> IES que cuenten con canasta básica digital</t>
  </si>
  <si>
    <t>A2 C6: Canasta básica digital en nivel superior</t>
  </si>
  <si>
    <t>Matricula total de las IES participantes en el programa presupuestal del ciclo 2023-2024</t>
  </si>
  <si>
    <t>AS INSTITUCIONES DE EDUCACIÓN SUPERIOR CUMPLAN CON LAS NECESIDADES BÁSICAS DE MANTENIMIENTO PARA OFRECER A LAS Y LOS ALUMNADO ESPACIOS DIGNOS Y SERVICIOS EDUCATIVOS DE EXCELENCIA</t>
  </si>
  <si>
    <t>INFORME ESTADÍSTICO DE LAS IES Y ESTADÍSTICA 911</t>
  </si>
  <si>
    <r>
      <t xml:space="preserve">Número de </t>
    </r>
    <r>
      <rPr>
        <sz val="16"/>
        <color rgb="FF000000"/>
        <rFont val="Arial"/>
        <family val="2"/>
      </rPr>
      <t>IES participantes en el programa presupuestal que cuentan con atención de mantenimiento y mejora de instalaciones para el acceso del alumnado</t>
    </r>
  </si>
  <si>
    <t>IES con atención de mantenimiento y mejora de instalaciones para el acceso del alumnado de instituciones de educación superior</t>
  </si>
  <si>
    <t>A1 C6: Aplicar encuestas para conocer el grado de satisfacción de los servicios institucionales.</t>
  </si>
  <si>
    <t>NÚMERO DE IES PARTICIPANTES EN EL PROGRAMA PRESUPUESTAL CON PROCESOS DE AUTOEVALUACIONES, COEVALUACIONES Y EVALUACIONES EXTERNAS, Y PROGRAMAS DE MEJORA CONTINUA INTEGRAL</t>
  </si>
  <si>
    <t>Número de IES participantes en el programa presupuestal con procesos de autoevaluaciones, coevaluaciones y evaluaciones externas, y programas de mejora continua integral</t>
  </si>
  <si>
    <t>INSTITUCIÓN</t>
  </si>
  <si>
    <t>Procesos de evaluación y mejora continua integral</t>
  </si>
  <si>
    <t>A7 C5: Evaluación de planes y programas educativos en nivel superior</t>
  </si>
  <si>
    <t>Matrícula total</t>
  </si>
  <si>
    <t>Indicador: Procesos de evaluación y mejora continua integral</t>
  </si>
  <si>
    <t>QUE LAS INSTITUCIONES DE EDUCACIÓN SUPERIOR PÚBLICAS BRINDEN SERVICIOS OPORTUNOS Y DE EXCELENCIA EN TODOS LOS TRAMITES Y SERVICIOS REFERENTES A INGRESO Y EGRESO, ASÍ COMO A LAS NECESIDADES DOCUMENTALES, QUE PERMITE QUE LAS Y LOS ALUMNADO</t>
  </si>
  <si>
    <t>REGISTRO DE INSTITUCIONES ACREDITADAS DE LA EDUCACIÓN SUPERIOR ANTE EL CONSEJO PARA LA ACREDITACIÓN DE LA EDUCACIÓN SUPERIOR (COPAES). DISPONIBLE EN: HTTPS://WWW.COPAES.ORG/CONSULTA.PHP. REPORTE DEL PORCENTAJE DE LA MATRICULA ACREDITADA EN PROGRAMAS EDUCATIVOS. DEPARTAMENTO DE SERVICIOS ESCOLARES. SUBDIRECCIÓN DE PLANEACIÓN Y VINCULACIÓN. ITSPP.</t>
  </si>
  <si>
    <r>
      <t>Número de estudiantes de licenciatura que realizan sus estudios en programas acredit</t>
    </r>
    <r>
      <rPr>
        <sz val="16"/>
        <color rgb="FF000000"/>
        <rFont val="Arial"/>
        <family val="2"/>
      </rPr>
      <t>ados o reconocidos por su calidad</t>
    </r>
  </si>
  <si>
    <t>ESTUDIANTES</t>
  </si>
  <si>
    <t>Proporción de estudiantes de licenciatura inscritos en programas acreditados o reconocidos por su calidad.</t>
  </si>
  <si>
    <t xml:space="preserve"> A6 C5: Matricula reconocida en programas de calidad</t>
  </si>
  <si>
    <t>Se integraron los informes de avance presupuestal</t>
  </si>
  <si>
    <t>INFORMES DE SAACG.NET</t>
  </si>
  <si>
    <t>Verificación y control de los ingresos ejecutados para el cumplimiento de metas</t>
  </si>
  <si>
    <t>PORCENTAJE</t>
  </si>
  <si>
    <t xml:space="preserve">indice de cumplimiento presupuestal     </t>
  </si>
  <si>
    <t>A5 C5: Seguimiento de los recursos autorizados</t>
  </si>
  <si>
    <t>Indicador: indice de cumplimiento presupuestal</t>
  </si>
  <si>
    <t>INFORME ANUAL DE LA CERTIFICACIÓN O RECONOCIMIENTO OTORGADO AL INSTITUTO</t>
  </si>
  <si>
    <t>anual</t>
  </si>
  <si>
    <t>cosntante</t>
  </si>
  <si>
    <t>n.a</t>
  </si>
  <si>
    <t>Número de certificaciones de calidad otorgadas</t>
  </si>
  <si>
    <t>CERTIFICADO</t>
  </si>
  <si>
    <t>Certificación Norma Mexicana NMX-R-025-SCFI-2015 en Igualdad Laboral y No Discriminación/ Certificación en la NMX-036</t>
  </si>
  <si>
    <t>A4 C5: Reconocimiento otorgado en otras normas</t>
  </si>
  <si>
    <t>Total de personal de apoyo y administrativo adscritos en la instituciones de educación superior públicas que participan en el programa presupuestal del ciclo escolar actual</t>
  </si>
  <si>
    <t>EL PERSONAL DE APOYO Y ADMINISTRATIVO PARTICIPA EN DIVERSAS CAPACITACIONES, LOGRANDO CON ELLO QUE DESARROLLEN SU ACTIVIDAD CON EXCELENCIA.</t>
  </si>
  <si>
    <t>REPORTE DE CAPACITACIÓN PROPORCIONADO POR EL DEPARTAMENTO DE RECURSOS HUMANOS</t>
  </si>
  <si>
    <t>Personal de apoyo y administrativo con capacitación integral y actualizada adscritos a la institución de educación superior que participan en el programa presupuestal del ciclo escolar actual</t>
  </si>
  <si>
    <t>PERSONAL</t>
  </si>
  <si>
    <t>Porcentaje  de personal directivo y administrativo capacitado</t>
  </si>
  <si>
    <t>A3 C5: Planta administrativa capacitada para el desarrollo de las actividades propias de su área</t>
  </si>
  <si>
    <t>REPORTE SOBRE LAS OBLIGACIONES DE TRANSPARENCIA</t>
  </si>
  <si>
    <t>contante</t>
  </si>
  <si>
    <t>Número de obligaciones de transparencia de los sujetos obligados del poder ejecutivo que cumplen con las características de congruencia, existencia y actualización</t>
  </si>
  <si>
    <t>INFORME</t>
  </si>
  <si>
    <t>Porcentaje de cumplimiento de las obligaciones de transparencia de los sujetos obligados del poder ejecutivo</t>
  </si>
  <si>
    <t>Actividad A2 C5: Generar reportes sobre el cumplimiento de obligaciones de transparencia.</t>
  </si>
  <si>
    <t>Indicador: Porcentaje  de personal directivo y administrativo capacitado</t>
  </si>
  <si>
    <t>INFORMES PRESUPUESTALES DE LOS ESTADO FINANCIEROS(CALIFICACION SECRETARIA DE HACIENDA)</t>
  </si>
  <si>
    <t>n.a.</t>
  </si>
  <si>
    <t>IC = (0.25*T) + (0.25*ICONT) + (0.25*IPRE) + (0.25*IPROG)DONDE: T = VALOR MAYOR ENTRE 0 Y [1 - (0.1*DA) ]DA = DÍAS DE ATRASO A PARTIR DE LA FECHA LÍMITE DE ENTREGA.ICONT = (NÚMERO DE FORMATOS CONTABLES ENTREGADOS CORRECTOS / TOTAL DE FORMATOS CONTABLES A ENTREGAR)IPRE = (NÚMERO DE FORMATOS PRESUPUESTALES ENTREGADOS CORRECTOS / TOTAL DE FORMATOS PRESUPUESTALES A ENTREGAR)IPROG = (NÚMERO DE FORMATOS PROGRAMÁTICOS ENTREGADOS CORRECTOS / TOTAL DE FORMATOS PROGRAMÁTICOS A ENTREGAR)</t>
  </si>
  <si>
    <t>Índice de Calidad en los informes trimestrales</t>
  </si>
  <si>
    <t>Actividad A1 C5: Generar reportes sobre el cumplimiento de obligaciones de transparencia.</t>
  </si>
  <si>
    <t>NO APLICA</t>
  </si>
  <si>
    <t>LOS ESTUDIANTES SE INTERESAN Y PARTICIPAN EN LOS EVENTOS DE CIENCIA Y TECNOLOGÍA QUE ORGANIZAN LAS INSTITUCIONES DE EDUCACIÓN SUPERIOR.</t>
  </si>
  <si>
    <t>REPORTES INTERNOS DE LAS ACTIVIDADES ACADÉMICAS REALIZADAS EN EL AÑO.</t>
  </si>
  <si>
    <t>Número de actividades académicas de conferencias, talleres, concursos y exposiciones realizados</t>
  </si>
  <si>
    <t>ACTIVIDADES</t>
  </si>
  <si>
    <t xml:space="preserve"> A2 C4: Realizar actividades académicas que consisten en conferencias, talleres, concursos y exposiciones.</t>
  </si>
  <si>
    <t>REPORTE TRIMESTRAL DE LAS PARTICIPACIONES EN EVENTOS INSTITUCIONALES. JEFATURA DE DIVISIÓN DE CARRERAS. SUBDIRECCIÓN ACADÉMICA. ITSPP.</t>
  </si>
  <si>
    <t>Número de eventos que promuevan las actividades para el desarrollo de la ciencia y la tecnología</t>
  </si>
  <si>
    <t>Número de eventos que promuevan las actividades para el desarrollo de la ciencia y la tecnología.</t>
  </si>
  <si>
    <t xml:space="preserve"> A1 C4: Fomentar la participación en eventos que permitan impulsar el desarrollo de la ciencia y la tecnología.</t>
  </si>
  <si>
    <t>Total de egresados de los dos últimos ciclos (2021- 2022 y 2022-2023-2024) de la instituciones de educación superior públicas que participan en el programa presupuestal</t>
  </si>
  <si>
    <t>LAS INSTITUCIONES DE EDUCACIÓN SUPERIOR DEBEN CONTAR CON PROGRAMAS DE SEGUIMIENTO A EGRESADOS</t>
  </si>
  <si>
    <t>CUESTIONARIOS APLICADOS A LOS EGRESADOS DEL INSTITUTO EN EL CICLO ESCOLAR N.</t>
  </si>
  <si>
    <r>
      <t>Total de egresados incorporados en el sector laboral, de los d</t>
    </r>
    <r>
      <rPr>
        <sz val="16"/>
        <color rgb="FF000000"/>
        <rFont val="Arial"/>
        <family val="2"/>
      </rPr>
      <t>os últimos ciclos (2021-2022 y 2022-2023-2024) de la instituciones de educación superior públicas que participan en el programa presupuestal</t>
    </r>
  </si>
  <si>
    <t>ALUMNOS</t>
  </si>
  <si>
    <t xml:space="preserve"> Porcentaje de egresados incorporados en el sector laboral</t>
  </si>
  <si>
    <t>2 C3: Seguimiento de los estudiantes que egresaron del Instituto que se incorporan al sector laboral.</t>
  </si>
  <si>
    <t>SE PRESENTAN LAS CONDICIONES NECESARIAS PARA CONCRETAR LAS VISITAS Y CONFERENCIAS CON EL SECTOR PÚBLICO, PRIVADO Y/O SOCIAL.</t>
  </si>
  <si>
    <t>CONCENTRADO SEMESTRAL DEL PROGRAMA DE VISITAS Y/O CONFERENCIAS. DEPARTAMENTO DE VINCULACIÓN Y EXTENSIÓN</t>
  </si>
  <si>
    <t>Número de visitas y conferencias industriales realizadas</t>
  </si>
  <si>
    <t>VISITAS</t>
  </si>
  <si>
    <t>Número de visitas y conferencias  realizadas</t>
  </si>
  <si>
    <t>A1 C3: Realizar visitas y conferencias al sector público, privado y/o social.</t>
  </si>
  <si>
    <t>Total de docentes adscritos en la instituciones de educación superior públicas que participan en el programa presupuestal del ciclo escolar actual</t>
  </si>
  <si>
    <t>Indicador:Número de visitas y conferencias  realizadas</t>
  </si>
  <si>
    <t>LAS INSTITUCIONES DE EDUCACIÓN SUPERIOR DEBEN PROMOVER EL DESARROLLO DE PROYECTOS DE INVESTIGACIÓN HUMANISTA Y CIENTÍFICA, PARA PRODUCIR NUEVO CONOCIMIENTO QUE LES PERMITE AMPLIAR EL PENSAMIENTO CRITICO Y FOMENTAR EN LOS ALUMNADO LAS HABILIDADES CREATIVAS</t>
  </si>
  <si>
    <t>Ascendente</t>
  </si>
  <si>
    <r>
      <t>Total de docentes con participación en proyectos de investigación, humanista y científica en la instituciones</t>
    </r>
    <r>
      <rPr>
        <sz val="16"/>
        <color rgb="FF000000"/>
        <rFont val="Arial"/>
        <family val="2"/>
      </rPr>
      <t xml:space="preserve"> de educación superior que participan en el programa presupuestal del ciclo escolar actual.</t>
    </r>
  </si>
  <si>
    <t>DOCENTE</t>
  </si>
  <si>
    <t>IES participando en proyectos de vinculación estratégica e investigación humanista y científica</t>
  </si>
  <si>
    <t xml:space="preserve"> A5 C2: Participación de docentes de tiempo en proyectos de investigación.</t>
  </si>
  <si>
    <t>Total de docentes con participación en proyectos de investigación, humanista y científica en la instituciones de educación superior que participan en el programa presupuestal del ciclo escolar actual.</t>
  </si>
  <si>
    <t xml:space="preserve"> Docentes de tiempo de completo participantes en proyectos de investigación</t>
  </si>
  <si>
    <t xml:space="preserve"> A4 C2: Participación de docentes de tiempo en proyectos de investigación.</t>
  </si>
  <si>
    <t>Planta docente de educación superior en el ciclo escolar N</t>
  </si>
  <si>
    <t>Indicador: Docentes de tiempo de completo participantes en proyectos de investigación</t>
  </si>
  <si>
    <t>LOS DOCENTES DECIDEN CAPACITARSE Y ACTUALIZARSE PARA SU DESARROLLO PROFESIONAL, Y A SU VEZ CUENTA CON DISPONIBILIDAD DE TIEMPO PARA SU ASISTENCIA.</t>
  </si>
  <si>
    <t>INFORME DEL PROGRAMA DE CAPACITACIÓN DEL PERSONAL DOCENTE. DEPARTAMENTO DE DESARROLLO ACADÉMICO. SUBDIRECCIÓN ACADÉMICA. ITSPP.</t>
  </si>
  <si>
    <t>Docentes que participaron en los cursos de formación docente en el ciclo escolar N</t>
  </si>
  <si>
    <t>Porcentaje de docentes que participaron en cursos de formación docente</t>
  </si>
  <si>
    <t>A3 C2: Participar en cursos de actualización profesional y formación docente.</t>
  </si>
  <si>
    <t>Total de docentes adscritos en la instituciones de educación superior públicas que participan en el programa presupuestal del ciclo escolar actual.</t>
  </si>
  <si>
    <t>iNFORME DEL PROGRAMA DE CAPACITACIÓN DEL PERSONAL DOCENTE. DEPARTAMENTO DE DESARROLLO ACADÉMICO. SUBDIRECCIÓN ACADÉMICA. ITSPP.</t>
  </si>
  <si>
    <t>Docentes beneficiados con capacitación integral y actualizada adscritos a la instituciones de educación superior que participan en el programa presupuestal del ciclo escolar actual</t>
  </si>
  <si>
    <t xml:space="preserve">Participar en cursos de actualización profesional </t>
  </si>
  <si>
    <t>A2 C2: Participar en cursos de actualización profesional y formación docente.</t>
  </si>
  <si>
    <t>Planta docente de tiempo completo en educación superior en el ciclo escolar N</t>
  </si>
  <si>
    <t xml:space="preserve">Indicador: Participar en cursos de actualización profesional </t>
  </si>
  <si>
    <t xml:space="preserve">DOCENTES DE TIEMPO COMPLETO ESTÁN INTERESADOS EN INSCRIBIRSE EN EL PROGRAMA PARA EL DESARROLLO PROFESIONAL DOCENTE </t>
  </si>
  <si>
    <t>NOTIFICACIÓN DEL PERSONAL DOCENTE QUE CUMPLE CON EL PERFIL PARA EL PROGRAMA PARA EL DESARROLLO PROFESIONAL DOCENTE (PRODED), 2024. SUBDIRECCIÓN ACADÉMICA. ITSPP.</t>
  </si>
  <si>
    <t>Número de docentes de tiempo completo en el PRODEP en el ciclo escolar N</t>
  </si>
  <si>
    <t>Porcentaje de docentes de tiempo completo en PRODEP</t>
  </si>
  <si>
    <t xml:space="preserve">A1 C2:  Brindar docentes de tiempo completo en el Programa para el Desarrollo Profesional Docente (PRODEP). </t>
  </si>
  <si>
    <t>LAS Y LOS ALUMNOS DE LAS INSTITUCIONES DE EDUCACIÓN SUPERIOR CUENTEN PROGRAMAS ENFOCADOS EN LA INCLUSIÓN EDUCATIVA, ASPECTOS PSICOSOCIALES Y SOCIOEMOCIONALES.</t>
  </si>
  <si>
    <t>REPORTES EMITIDOS POR LAS IES, DIR</t>
  </si>
  <si>
    <t>Número de programas enfocados en la inclusión educativa, aspectos psicosociales y socioemocionales</t>
  </si>
  <si>
    <t>PROGRAMA</t>
  </si>
  <si>
    <t>Programas enfocados en la inclusión educativa, aspectos psicosociales y socioemocionales</t>
  </si>
  <si>
    <t>A6 C1:   Programas enfocados en la inclusión educativa</t>
  </si>
  <si>
    <t>Indicador: Programas enfocados en la inclusión educativa, aspectos psicosociales y socioemocionales</t>
  </si>
  <si>
    <t xml:space="preserve">Se cuenta con la actas firmadas </t>
  </si>
  <si>
    <t>acta de sesión de ordenes</t>
  </si>
  <si>
    <t>Numero de juntas con informe presentado</t>
  </si>
  <si>
    <t>Indice de rendicion de cuentas</t>
  </si>
  <si>
    <t>A5 C1.-Indicador: Indice de rendicion de cuentas</t>
  </si>
  <si>
    <t>Población escolar de educación superior en el ciclo escolar N</t>
  </si>
  <si>
    <t>EL ESTUDIANTE MANTIENE UN RENDIMIENTO FAVORABLE Y CONSTANTE PARA ACCEDER A UN APOYO QUE PERMITA SU PERMANENCIA ESCOLAR. EL ESTUDIANTE ES CANDIDATO APTO, A PARTIR DE LOS RESULTADOS DEL CUESTIONARIO SOCIOECONÓMICO QUE DETERMINE SU VULNERABILIDAD.</t>
  </si>
  <si>
    <t>RELACIÓN DE ESTUDIANTES CON APOYO PARA LA PERMANENCIA ESCOLAR, AL CORTE SEMESTRAL.</t>
  </si>
  <si>
    <r>
      <t xml:space="preserve">Estudiantes </t>
    </r>
    <r>
      <rPr>
        <sz val="16"/>
        <color rgb="FF000000"/>
        <rFont val="Arial"/>
        <family val="2"/>
      </rPr>
      <t>apoyados para la permanencia escolar en el ciclo escolar N</t>
    </r>
  </si>
  <si>
    <t>Porcentaje de estudiantes con permanencia escolar apoyados</t>
  </si>
  <si>
    <t xml:space="preserve"> A4 C1: Seguimiento a los estudiantes con apoyo para su permanencia escolar</t>
  </si>
  <si>
    <t>Total de alumnado de las IES participantes en el programa presupuestal (proyección 2023-2024)</t>
  </si>
  <si>
    <t>Indicador: Porcentaje de estudiantes con permanencia escolar apoyados</t>
  </si>
  <si>
    <t>LAS INSTITUCIONES DE EDUCACIÓN SUPERIOR DEBEN PROPORCIONAR A LOS ALUMNADO PROGRAMAS DE TUTORÍAS Y ACOMPAÑAMIENTO.</t>
  </si>
  <si>
    <t>REPORTE DE TRAYECTORIA ACADÉMICA SEMESTRAL. DEPARTAMENTO DE DESARROLLO ACADÉMICO. SUBDIRECCIÓN ACADÉMICA. ITSPP.</t>
  </si>
  <si>
    <t>Población escolar beneficiados con programas de tutorías de las instituciones de educación superior que participan en el programa presupuestal del ciclo escolar actual</t>
  </si>
  <si>
    <t>ALUMANO</t>
  </si>
  <si>
    <t xml:space="preserve">porcentaje de estudiantes atendidos en los programas de tutorías </t>
  </si>
  <si>
    <t>A3 C1: Seguimiento del programa de tutorías y de asesorías para mejorar el desempeño académico de los estudiantes.</t>
  </si>
  <si>
    <t>Total de visitas a instituciones de educación media superior programadas en el año T</t>
  </si>
  <si>
    <t>LAS INSTITUCIONES DE EDUCACIÓN MEDIA SUPERIOR EN LA ZONA DE INFLUENCIA PERMITEN LAS VISITAS DE</t>
  </si>
  <si>
    <t>REPORTE DE VISITAS REALIZADAS POR EL INSTITUTO EN 2024</t>
  </si>
  <si>
    <t>Constante</t>
  </si>
  <si>
    <t>Visitas a instituciones de educación media superior realizadas en el año T</t>
  </si>
  <si>
    <t>Porcentaje visitas a instituciones de educación media superior realizadas</t>
  </si>
  <si>
    <t xml:space="preserve"> A2 C1: Realizar visitas a instituciones de educación media superior.</t>
  </si>
  <si>
    <t>Total de egresados en el año 2024</t>
  </si>
  <si>
    <t>Indicador: Porcentaje visitas a instituciones de educación media superior realizadas</t>
  </si>
  <si>
    <t>PROPORCIÓN DE LOS EGRESADOS TOTALES QUE INICIAN Y TERMINAN EL PROCESO DE TITULACIÓN</t>
  </si>
  <si>
    <t>FORMATOS 911, ESTADÍSTICA BÁSICA DE INICIO DE CURSOS</t>
  </si>
  <si>
    <t>Total de titulados en el  año 2024</t>
  </si>
  <si>
    <t>ESTUDIANTE</t>
  </si>
  <si>
    <t>Porcentaje de Titulados</t>
  </si>
  <si>
    <t>A1 C1: Elevar el indica de titulación</t>
  </si>
  <si>
    <t>Total de alumnado de las IES participantes en el programa presupuestal</t>
  </si>
  <si>
    <t>LAS INSTITUCIONES DE EDUCACIÓN SUPERIOR CUMPLAN CON LAS NECESIDADES BÁSICAS DE MANTENIMIENTO PARA OFRECER A LAS Y LOS ALUMNADO SERVICIOS EDUCATIVOS DE EXCELENCIA</t>
  </si>
  <si>
    <t>Alumnados beneficiados con el mantenimiento y mejora de instalaciones</t>
  </si>
  <si>
    <t>ALUMNO</t>
  </si>
  <si>
    <t>Instituciones de educación superior con instalaciones e infraestructura que permitan el acceso a las y los estudiantes</t>
  </si>
  <si>
    <t>C6.-Sostenimiento a la Infraestructura y al equipamiento</t>
  </si>
  <si>
    <t>Se mantiene la certificación del Instituto en el proceso de calidad.</t>
  </si>
  <si>
    <t>Informe anual de las certificaciones otorgadas al Instituto en el 2024. Departamento de Innovación y Calidad.  Subdirección de Planeación y Vinculación. ITSPP.</t>
  </si>
  <si>
    <t>C.5.-Sistemas de Gestión Integral y Reconocimiento otorgados.</t>
  </si>
  <si>
    <t>LAS INSTITUCIONES DE EDUCACIÓN SUPERIOR DEBEN PROPORCIONAR A LOS ALUMNADO PROGRAMAS PSICOSOCIALES Y SOCIOEMOCIONALES QUE LES PERMITEN ATENDER Y PREVENIR RIESGOS COMO ADICCIONES, VIOLENCIA Y DESCONFIGURACIÓN DEL TEJIDO SOCIAL</t>
  </si>
  <si>
    <t>Población escolar beneficiados con programas enfocados en cultura para la paz, expresiones artísticas, prácticas deportivas y culturales de las instituciones de educación superior que participan en el programa presupuestal del ciclo escolar actual.</t>
  </si>
  <si>
    <t>Porcentaje de estudiantes que participan en eventos culturales, deportivos y científicos.</t>
  </si>
  <si>
    <t>C.4.-Formación integral del estudiante con enfoque cultural, deportivo y científico ofrecido.</t>
  </si>
  <si>
    <t>LAS INSTITUCIONES DE EDUCACIÓN SUPERIOR PARTICIPEN EN PROGRAMAS DE COOPERACIÓN Y MOVILIDAD INTERNACIONAL Y REALICEN PROYECTOS COLABORATIVOS Y REDES DE INVESTIGACIÓN EN CIENCIAS, HUMANIDADES Y TECNOLOGÍAS</t>
  </si>
  <si>
    <t>REPORTE DE SEGUIMIENTO DE LOS CONVENIOS DEL INSTITUTO, EN EL CICLO ESCOLAR N.</t>
  </si>
  <si>
    <t>Total de convenios de vinculación estratégica, con instituciones u organizaciones públicas o privadas nacionales, de la instituciones de educación superior que participan en el programa presupuestal del ciclo escolar actual</t>
  </si>
  <si>
    <t>CONCENIO</t>
  </si>
  <si>
    <t>C.3.-Incrementar la vinculación gubernamental, productiva y social celebrados.</t>
  </si>
  <si>
    <t>Planta docente de educación superior en el año t</t>
  </si>
  <si>
    <t>DOCENTES DE TIEMPO COMPLETO ESTÁN INTERESADOS EN MEJORAR SU DESARROLLO PROFESIONAL A NIVEL DE ESPECIALIDAD, MAESTRÍA O DOCTORADO.</t>
  </si>
  <si>
    <t>FORMATOS 911, ESTADÍSTICA BÁSICA. SEC. PLANTILLA DEL PERSONAL DOCENTE DEL SISTEMA DE INDICADORES BÁSICOS. TECNOLÓGICO NACIONAL DE MÉXICO (TECNM).</t>
  </si>
  <si>
    <t>Docentes de tiempo completo que cuentan con grado de especialidad, maestría o doctorado en el año t</t>
  </si>
  <si>
    <t>Porcentaje de docentes en tiempo completo con grado de especialidad, maestría o doctorado</t>
  </si>
  <si>
    <t xml:space="preserve">C.2.-Fortalecer la Planta docente y administrativa con formación Integral de calidad y competitiva </t>
  </si>
  <si>
    <t>Solicitudes recibidas para nuevo ingreso del ciclo 2023-2024</t>
  </si>
  <si>
    <t>LAS Y LOS EGRESADOS DE BACHILLERATO TIENE UN LUGAR PARA SU FORMACIÓN DE EDUCACIÓN SUPERIOR DE EXCELENCIA.</t>
  </si>
  <si>
    <t>Nuevo ingreso a educación superior de IES participantes en el programa presupuestal</t>
  </si>
  <si>
    <t>OPERAR PLANTELES DE EDUCACIÓN SUPERIOR</t>
  </si>
  <si>
    <t xml:space="preserve">C.1.- Atención a la Educación Superior de Calidad </t>
  </si>
  <si>
    <t>COMPONENTES</t>
  </si>
  <si>
    <t>Número de alumnado, de IES que participan en el programa presupuestal, de nuevo ingreso inscritos en la cohorte</t>
  </si>
  <si>
    <t>LAS INSTITUCIONES DE EDUCACIÓN SUPERIOR IMPLEMENTAN ACCIONES PARA QUE LOS ALUMNADO PRESENTEN TRAYECTORIAS EDUCATIVAS CONTINUAS, COMPLETAS Y DE EXCELENCIA</t>
  </si>
  <si>
    <t>Número de alumnado, de IES que participan en el programa presupuestal, que egresaron en el ciclo 2023-2024</t>
  </si>
  <si>
    <t>EFICIENCIA TERMINAL DE EDUCACIÓN SUPERIOR</t>
  </si>
  <si>
    <t>Los egresados de educacion media superior que habitan en la zona de influencia son atendidos con servicios educativos de calidad en el Instituto Tecnológico Superior de Puerto Peñasco.</t>
  </si>
  <si>
    <t>PROPÓSITO</t>
  </si>
  <si>
    <t>Población en la zona de influencia de la región *100</t>
  </si>
  <si>
    <t>LAS INSTITUCIONES DE EDUCACIÓN SUPERIOR CUMPLEN CON GARANTIZAR EL SERVICIO EDUCATIVO DE EXCELENCIA, PERTINENTE E INTEGRAL A TODA LA POBLACIÓN</t>
  </si>
  <si>
    <t xml:space="preserve">Anexos Estadísticos del ciclo escolar 2023-2024. Dirección General de Planeación. SEC. Fuente de consulta:  http://planeacion.sec.gob.mx/upeo/imagen/index.html </t>
  </si>
  <si>
    <r>
      <t xml:space="preserve">Población escolar de educación superior de </t>
    </r>
    <r>
      <rPr>
        <sz val="16"/>
        <color rgb="FF000000"/>
        <rFont val="Arial"/>
        <family val="2"/>
      </rPr>
      <t>IES participantes en el programa presupuestal, en el estado de sonora del ciclo 2023-2024</t>
    </r>
  </si>
  <si>
    <t>COBERTURA EN LAS INSTITUCIONES DE EDUCACIÓN SUPERIOR</t>
  </si>
  <si>
    <t>Contribuir a elevar la calidad de la educación de los estudiantes en su desarrollo integral mediante el acceso a una educación superior en la región norte del Estado de Sonora.</t>
  </si>
  <si>
    <t>FIN</t>
  </si>
  <si>
    <t>Avance Acumulado
(1)</t>
  </si>
  <si>
    <t>IV</t>
  </si>
  <si>
    <t>III</t>
  </si>
  <si>
    <t>II</t>
  </si>
  <si>
    <t>I</t>
  </si>
  <si>
    <t>Fórmula</t>
  </si>
  <si>
    <t>Unidad de medida</t>
  </si>
  <si>
    <t>Nombre</t>
  </si>
  <si>
    <t>Supuestos</t>
  </si>
  <si>
    <t>Medios de verificación
(Fuentes)</t>
  </si>
  <si>
    <t>Frecuencia</t>
  </si>
  <si>
    <t xml:space="preserve">Sentido </t>
  </si>
  <si>
    <t>Línea base
(año base)</t>
  </si>
  <si>
    <t>% de Avance (1)/(2)</t>
  </si>
  <si>
    <t>Meta Anual
(2)</t>
  </si>
  <si>
    <t>Avance</t>
  </si>
  <si>
    <t>Indicadores</t>
  </si>
  <si>
    <t>Resumen narrativo
(Objetivos)</t>
  </si>
  <si>
    <t>Estudiantes que cursan la educación superior en el Instituto Tecnológico Superior de Puerto Peñasco.</t>
  </si>
  <si>
    <t>Beneficiarios:</t>
  </si>
  <si>
    <t>Educación, cultura, juventud, deporte, ciencia, tecnología y sociedad digital.</t>
  </si>
  <si>
    <t>Objetivo del PED:</t>
  </si>
  <si>
    <t xml:space="preserve">Un Gobierno para todas y todas </t>
  </si>
  <si>
    <t>Eje del PED:</t>
  </si>
  <si>
    <t xml:space="preserve">1080007600-2503E101E10 Educación Superior de Calidad </t>
  </si>
  <si>
    <t>Programa Presupuestario:</t>
  </si>
  <si>
    <t>Instituto Tecnológico Superior de Puerto Peñasco (ITSPP).</t>
  </si>
  <si>
    <t>Dependencia y/o Entidad: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</si>
</sst>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1"/>
      <name val="Arial"/>
      <family val="2"/>
    </font>
    <font>
      <sz val="16"/>
      <color rgb="FF00000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color theme="1"/>
      <name val="Century Gothic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1"/>
      <color rgb="FFFFFF00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 readingOrder="1"/>
    </xf>
    <xf numFmtId="9" fontId="5" fillId="2" borderId="1" xfId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9" fontId="5" fillId="2" borderId="5" xfId="0" applyNumberFormat="1" applyFont="1" applyFill="1" applyBorder="1" applyAlignment="1">
      <alignment horizontal="center" vertical="center" wrapText="1" readingOrder="1"/>
    </xf>
    <xf numFmtId="9" fontId="5" fillId="2" borderId="5" xfId="1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9" fontId="5" fillId="2" borderId="2" xfId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vertical="center" wrapText="1" readingOrder="1"/>
    </xf>
    <xf numFmtId="9" fontId="5" fillId="2" borderId="2" xfId="1" applyFont="1" applyFill="1" applyBorder="1" applyAlignment="1">
      <alignment horizontal="center" vertical="center" wrapText="1" readingOrder="1"/>
    </xf>
    <xf numFmtId="9" fontId="5" fillId="2" borderId="2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 readingOrder="1"/>
    </xf>
    <xf numFmtId="9" fontId="0" fillId="0" borderId="5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 readingOrder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2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13" fillId="2" borderId="2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13" fillId="4" borderId="1" xfId="0" applyFont="1" applyFill="1" applyBorder="1" applyAlignment="1">
      <alignment horizontal="center" vertical="center" wrapText="1" readingOrder="1"/>
    </xf>
    <xf numFmtId="0" fontId="13" fillId="4" borderId="2" xfId="0" applyFont="1" applyFill="1" applyBorder="1" applyAlignment="1">
      <alignment horizontal="center" vertical="center" wrapText="1" readingOrder="1"/>
    </xf>
    <xf numFmtId="0" fontId="13" fillId="2" borderId="5" xfId="0" applyFont="1" applyFill="1" applyBorder="1" applyAlignment="1">
      <alignment horizontal="center" vertical="center" wrapText="1" readingOrder="1"/>
    </xf>
    <xf numFmtId="0" fontId="13" fillId="2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center" wrapText="1" readingOrder="1"/>
    </xf>
    <xf numFmtId="0" fontId="13" fillId="4" borderId="5" xfId="0" applyFont="1" applyFill="1" applyBorder="1" applyAlignment="1">
      <alignment horizontal="center" vertical="center" wrapText="1" readingOrder="1"/>
    </xf>
    <xf numFmtId="0" fontId="13" fillId="4" borderId="3" xfId="0" applyFont="1" applyFill="1" applyBorder="1" applyAlignment="1">
      <alignment horizontal="center" vertical="center" wrapText="1" readingOrder="1"/>
    </xf>
    <xf numFmtId="0" fontId="13" fillId="4" borderId="7" xfId="0" applyFont="1" applyFill="1" applyBorder="1" applyAlignment="1">
      <alignment horizontal="center" vertical="center" wrapText="1" readingOrder="1"/>
    </xf>
    <xf numFmtId="0" fontId="13" fillId="4" borderId="8" xfId="0" applyFont="1" applyFill="1" applyBorder="1" applyAlignment="1">
      <alignment horizontal="center" vertical="center" wrapText="1" readingOrder="1"/>
    </xf>
    <xf numFmtId="0" fontId="13" fillId="2" borderId="3" xfId="0" applyFont="1" applyFill="1" applyBorder="1" applyAlignment="1">
      <alignment horizontal="center" vertical="center" wrapText="1" readingOrder="1"/>
    </xf>
    <xf numFmtId="0" fontId="13" fillId="2" borderId="7" xfId="0" applyFont="1" applyFill="1" applyBorder="1" applyAlignment="1">
      <alignment horizontal="center" vertical="center" wrapText="1" readingOrder="1"/>
    </xf>
    <xf numFmtId="0" fontId="13" fillId="2" borderId="8" xfId="0" applyFont="1" applyFill="1" applyBorder="1" applyAlignment="1">
      <alignment horizontal="center" vertical="center" wrapText="1" readingOrder="1"/>
    </xf>
    <xf numFmtId="0" fontId="14" fillId="0" borderId="0" xfId="0" applyFont="1"/>
    <xf numFmtId="0" fontId="15" fillId="2" borderId="3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TCA%201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 FORMATOS "/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  <sheetName val="ETCA-II-01"/>
      <sheetName val="ETCA-II-02"/>
      <sheetName val="ETCA-II-03"/>
      <sheetName val="ETCA-II-04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"/>
      <sheetName val="ETCA-II-14"/>
      <sheetName val="ETCA-II-15"/>
      <sheetName val="ETCA-II-16"/>
      <sheetName val="ETCA-II-17"/>
      <sheetName val="ETCA-III-01"/>
      <sheetName val="ETCA-III-03"/>
      <sheetName val="ANEXO MIR"/>
      <sheetName val="ETCA-IV-01"/>
      <sheetName val="ETCA-IV-02"/>
      <sheetName val="ETCA-IV-03"/>
      <sheetName val="ETCA-IV-04"/>
      <sheetName val="ETCA-IV-05"/>
      <sheetName val="ETCA-IV-06 "/>
      <sheetName val="ANEXO A"/>
      <sheetName val="ANEXO B"/>
      <sheetName val="ANEXO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0DE4-5979-42CA-96C1-B6CB8E88A130}">
  <sheetPr>
    <pageSetUpPr fitToPage="1"/>
  </sheetPr>
  <dimension ref="A1:R79"/>
  <sheetViews>
    <sheetView tabSelected="1" topLeftCell="A67" zoomScale="60" zoomScaleNormal="60" zoomScalePageLayoutView="30" workbookViewId="0">
      <selection activeCell="C9" sqref="C9:C10"/>
    </sheetView>
  </sheetViews>
  <sheetFormatPr baseColWidth="10" defaultRowHeight="15.75" x14ac:dyDescent="0.25"/>
  <cols>
    <col min="1" max="1" width="22.42578125" style="1" customWidth="1"/>
    <col min="2" max="2" width="35" customWidth="1"/>
    <col min="3" max="3" width="34.5703125" customWidth="1"/>
    <col min="4" max="4" width="18" customWidth="1"/>
    <col min="5" max="5" width="37.140625" customWidth="1"/>
    <col min="6" max="9" width="8.5703125" customWidth="1"/>
    <col min="10" max="12" width="20" customWidth="1"/>
    <col min="13" max="13" width="17.85546875" customWidth="1"/>
    <col min="14" max="14" width="18" customWidth="1"/>
    <col min="15" max="15" width="15.7109375" customWidth="1"/>
    <col min="16" max="16" width="27.42578125" customWidth="1"/>
    <col min="17" max="17" width="26.85546875" customWidth="1"/>
    <col min="257" max="257" width="22.42578125" customWidth="1"/>
    <col min="258" max="258" width="35" customWidth="1"/>
    <col min="259" max="259" width="34.5703125" customWidth="1"/>
    <col min="260" max="260" width="18" customWidth="1"/>
    <col min="261" max="261" width="37.140625" customWidth="1"/>
    <col min="262" max="265" width="8.5703125" customWidth="1"/>
    <col min="266" max="268" width="20" customWidth="1"/>
    <col min="269" max="269" width="17.85546875" customWidth="1"/>
    <col min="270" max="270" width="18" customWidth="1"/>
    <col min="271" max="271" width="15.7109375" customWidth="1"/>
    <col min="272" max="272" width="27.42578125" customWidth="1"/>
    <col min="273" max="273" width="26.85546875" customWidth="1"/>
    <col min="513" max="513" width="22.42578125" customWidth="1"/>
    <col min="514" max="514" width="35" customWidth="1"/>
    <col min="515" max="515" width="34.5703125" customWidth="1"/>
    <col min="516" max="516" width="18" customWidth="1"/>
    <col min="517" max="517" width="37.140625" customWidth="1"/>
    <col min="518" max="521" width="8.5703125" customWidth="1"/>
    <col min="522" max="524" width="20" customWidth="1"/>
    <col min="525" max="525" width="17.85546875" customWidth="1"/>
    <col min="526" max="526" width="18" customWidth="1"/>
    <col min="527" max="527" width="15.7109375" customWidth="1"/>
    <col min="528" max="528" width="27.42578125" customWidth="1"/>
    <col min="529" max="529" width="26.85546875" customWidth="1"/>
    <col min="769" max="769" width="22.42578125" customWidth="1"/>
    <col min="770" max="770" width="35" customWidth="1"/>
    <col min="771" max="771" width="34.5703125" customWidth="1"/>
    <col min="772" max="772" width="18" customWidth="1"/>
    <col min="773" max="773" width="37.140625" customWidth="1"/>
    <col min="774" max="777" width="8.5703125" customWidth="1"/>
    <col min="778" max="780" width="20" customWidth="1"/>
    <col min="781" max="781" width="17.85546875" customWidth="1"/>
    <col min="782" max="782" width="18" customWidth="1"/>
    <col min="783" max="783" width="15.7109375" customWidth="1"/>
    <col min="784" max="784" width="27.42578125" customWidth="1"/>
    <col min="785" max="785" width="26.85546875" customWidth="1"/>
    <col min="1025" max="1025" width="22.42578125" customWidth="1"/>
    <col min="1026" max="1026" width="35" customWidth="1"/>
    <col min="1027" max="1027" width="34.5703125" customWidth="1"/>
    <col min="1028" max="1028" width="18" customWidth="1"/>
    <col min="1029" max="1029" width="37.140625" customWidth="1"/>
    <col min="1030" max="1033" width="8.5703125" customWidth="1"/>
    <col min="1034" max="1036" width="20" customWidth="1"/>
    <col min="1037" max="1037" width="17.85546875" customWidth="1"/>
    <col min="1038" max="1038" width="18" customWidth="1"/>
    <col min="1039" max="1039" width="15.7109375" customWidth="1"/>
    <col min="1040" max="1040" width="27.42578125" customWidth="1"/>
    <col min="1041" max="1041" width="26.85546875" customWidth="1"/>
    <col min="1281" max="1281" width="22.42578125" customWidth="1"/>
    <col min="1282" max="1282" width="35" customWidth="1"/>
    <col min="1283" max="1283" width="34.5703125" customWidth="1"/>
    <col min="1284" max="1284" width="18" customWidth="1"/>
    <col min="1285" max="1285" width="37.140625" customWidth="1"/>
    <col min="1286" max="1289" width="8.5703125" customWidth="1"/>
    <col min="1290" max="1292" width="20" customWidth="1"/>
    <col min="1293" max="1293" width="17.85546875" customWidth="1"/>
    <col min="1294" max="1294" width="18" customWidth="1"/>
    <col min="1295" max="1295" width="15.7109375" customWidth="1"/>
    <col min="1296" max="1296" width="27.42578125" customWidth="1"/>
    <col min="1297" max="1297" width="26.85546875" customWidth="1"/>
    <col min="1537" max="1537" width="22.42578125" customWidth="1"/>
    <col min="1538" max="1538" width="35" customWidth="1"/>
    <col min="1539" max="1539" width="34.5703125" customWidth="1"/>
    <col min="1540" max="1540" width="18" customWidth="1"/>
    <col min="1541" max="1541" width="37.140625" customWidth="1"/>
    <col min="1542" max="1545" width="8.5703125" customWidth="1"/>
    <col min="1546" max="1548" width="20" customWidth="1"/>
    <col min="1549" max="1549" width="17.85546875" customWidth="1"/>
    <col min="1550" max="1550" width="18" customWidth="1"/>
    <col min="1551" max="1551" width="15.7109375" customWidth="1"/>
    <col min="1552" max="1552" width="27.42578125" customWidth="1"/>
    <col min="1553" max="1553" width="26.85546875" customWidth="1"/>
    <col min="1793" max="1793" width="22.42578125" customWidth="1"/>
    <col min="1794" max="1794" width="35" customWidth="1"/>
    <col min="1795" max="1795" width="34.5703125" customWidth="1"/>
    <col min="1796" max="1796" width="18" customWidth="1"/>
    <col min="1797" max="1797" width="37.140625" customWidth="1"/>
    <col min="1798" max="1801" width="8.5703125" customWidth="1"/>
    <col min="1802" max="1804" width="20" customWidth="1"/>
    <col min="1805" max="1805" width="17.85546875" customWidth="1"/>
    <col min="1806" max="1806" width="18" customWidth="1"/>
    <col min="1807" max="1807" width="15.7109375" customWidth="1"/>
    <col min="1808" max="1808" width="27.42578125" customWidth="1"/>
    <col min="1809" max="1809" width="26.85546875" customWidth="1"/>
    <col min="2049" max="2049" width="22.42578125" customWidth="1"/>
    <col min="2050" max="2050" width="35" customWidth="1"/>
    <col min="2051" max="2051" width="34.5703125" customWidth="1"/>
    <col min="2052" max="2052" width="18" customWidth="1"/>
    <col min="2053" max="2053" width="37.140625" customWidth="1"/>
    <col min="2054" max="2057" width="8.5703125" customWidth="1"/>
    <col min="2058" max="2060" width="20" customWidth="1"/>
    <col min="2061" max="2061" width="17.85546875" customWidth="1"/>
    <col min="2062" max="2062" width="18" customWidth="1"/>
    <col min="2063" max="2063" width="15.7109375" customWidth="1"/>
    <col min="2064" max="2064" width="27.42578125" customWidth="1"/>
    <col min="2065" max="2065" width="26.85546875" customWidth="1"/>
    <col min="2305" max="2305" width="22.42578125" customWidth="1"/>
    <col min="2306" max="2306" width="35" customWidth="1"/>
    <col min="2307" max="2307" width="34.5703125" customWidth="1"/>
    <col min="2308" max="2308" width="18" customWidth="1"/>
    <col min="2309" max="2309" width="37.140625" customWidth="1"/>
    <col min="2310" max="2313" width="8.5703125" customWidth="1"/>
    <col min="2314" max="2316" width="20" customWidth="1"/>
    <col min="2317" max="2317" width="17.85546875" customWidth="1"/>
    <col min="2318" max="2318" width="18" customWidth="1"/>
    <col min="2319" max="2319" width="15.7109375" customWidth="1"/>
    <col min="2320" max="2320" width="27.42578125" customWidth="1"/>
    <col min="2321" max="2321" width="26.85546875" customWidth="1"/>
    <col min="2561" max="2561" width="22.42578125" customWidth="1"/>
    <col min="2562" max="2562" width="35" customWidth="1"/>
    <col min="2563" max="2563" width="34.5703125" customWidth="1"/>
    <col min="2564" max="2564" width="18" customWidth="1"/>
    <col min="2565" max="2565" width="37.140625" customWidth="1"/>
    <col min="2566" max="2569" width="8.5703125" customWidth="1"/>
    <col min="2570" max="2572" width="20" customWidth="1"/>
    <col min="2573" max="2573" width="17.85546875" customWidth="1"/>
    <col min="2574" max="2574" width="18" customWidth="1"/>
    <col min="2575" max="2575" width="15.7109375" customWidth="1"/>
    <col min="2576" max="2576" width="27.42578125" customWidth="1"/>
    <col min="2577" max="2577" width="26.85546875" customWidth="1"/>
    <col min="2817" max="2817" width="22.42578125" customWidth="1"/>
    <col min="2818" max="2818" width="35" customWidth="1"/>
    <col min="2819" max="2819" width="34.5703125" customWidth="1"/>
    <col min="2820" max="2820" width="18" customWidth="1"/>
    <col min="2821" max="2821" width="37.140625" customWidth="1"/>
    <col min="2822" max="2825" width="8.5703125" customWidth="1"/>
    <col min="2826" max="2828" width="20" customWidth="1"/>
    <col min="2829" max="2829" width="17.85546875" customWidth="1"/>
    <col min="2830" max="2830" width="18" customWidth="1"/>
    <col min="2831" max="2831" width="15.7109375" customWidth="1"/>
    <col min="2832" max="2832" width="27.42578125" customWidth="1"/>
    <col min="2833" max="2833" width="26.85546875" customWidth="1"/>
    <col min="3073" max="3073" width="22.42578125" customWidth="1"/>
    <col min="3074" max="3074" width="35" customWidth="1"/>
    <col min="3075" max="3075" width="34.5703125" customWidth="1"/>
    <col min="3076" max="3076" width="18" customWidth="1"/>
    <col min="3077" max="3077" width="37.140625" customWidth="1"/>
    <col min="3078" max="3081" width="8.5703125" customWidth="1"/>
    <col min="3082" max="3084" width="20" customWidth="1"/>
    <col min="3085" max="3085" width="17.85546875" customWidth="1"/>
    <col min="3086" max="3086" width="18" customWidth="1"/>
    <col min="3087" max="3087" width="15.7109375" customWidth="1"/>
    <col min="3088" max="3088" width="27.42578125" customWidth="1"/>
    <col min="3089" max="3089" width="26.85546875" customWidth="1"/>
    <col min="3329" max="3329" width="22.42578125" customWidth="1"/>
    <col min="3330" max="3330" width="35" customWidth="1"/>
    <col min="3331" max="3331" width="34.5703125" customWidth="1"/>
    <col min="3332" max="3332" width="18" customWidth="1"/>
    <col min="3333" max="3333" width="37.140625" customWidth="1"/>
    <col min="3334" max="3337" width="8.5703125" customWidth="1"/>
    <col min="3338" max="3340" width="20" customWidth="1"/>
    <col min="3341" max="3341" width="17.85546875" customWidth="1"/>
    <col min="3342" max="3342" width="18" customWidth="1"/>
    <col min="3343" max="3343" width="15.7109375" customWidth="1"/>
    <col min="3344" max="3344" width="27.42578125" customWidth="1"/>
    <col min="3345" max="3345" width="26.85546875" customWidth="1"/>
    <col min="3585" max="3585" width="22.42578125" customWidth="1"/>
    <col min="3586" max="3586" width="35" customWidth="1"/>
    <col min="3587" max="3587" width="34.5703125" customWidth="1"/>
    <col min="3588" max="3588" width="18" customWidth="1"/>
    <col min="3589" max="3589" width="37.140625" customWidth="1"/>
    <col min="3590" max="3593" width="8.5703125" customWidth="1"/>
    <col min="3594" max="3596" width="20" customWidth="1"/>
    <col min="3597" max="3597" width="17.85546875" customWidth="1"/>
    <col min="3598" max="3598" width="18" customWidth="1"/>
    <col min="3599" max="3599" width="15.7109375" customWidth="1"/>
    <col min="3600" max="3600" width="27.42578125" customWidth="1"/>
    <col min="3601" max="3601" width="26.85546875" customWidth="1"/>
    <col min="3841" max="3841" width="22.42578125" customWidth="1"/>
    <col min="3842" max="3842" width="35" customWidth="1"/>
    <col min="3843" max="3843" width="34.5703125" customWidth="1"/>
    <col min="3844" max="3844" width="18" customWidth="1"/>
    <col min="3845" max="3845" width="37.140625" customWidth="1"/>
    <col min="3846" max="3849" width="8.5703125" customWidth="1"/>
    <col min="3850" max="3852" width="20" customWidth="1"/>
    <col min="3853" max="3853" width="17.85546875" customWidth="1"/>
    <col min="3854" max="3854" width="18" customWidth="1"/>
    <col min="3855" max="3855" width="15.7109375" customWidth="1"/>
    <col min="3856" max="3856" width="27.42578125" customWidth="1"/>
    <col min="3857" max="3857" width="26.85546875" customWidth="1"/>
    <col min="4097" max="4097" width="22.42578125" customWidth="1"/>
    <col min="4098" max="4098" width="35" customWidth="1"/>
    <col min="4099" max="4099" width="34.5703125" customWidth="1"/>
    <col min="4100" max="4100" width="18" customWidth="1"/>
    <col min="4101" max="4101" width="37.140625" customWidth="1"/>
    <col min="4102" max="4105" width="8.5703125" customWidth="1"/>
    <col min="4106" max="4108" width="20" customWidth="1"/>
    <col min="4109" max="4109" width="17.85546875" customWidth="1"/>
    <col min="4110" max="4110" width="18" customWidth="1"/>
    <col min="4111" max="4111" width="15.7109375" customWidth="1"/>
    <col min="4112" max="4112" width="27.42578125" customWidth="1"/>
    <col min="4113" max="4113" width="26.85546875" customWidth="1"/>
    <col min="4353" max="4353" width="22.42578125" customWidth="1"/>
    <col min="4354" max="4354" width="35" customWidth="1"/>
    <col min="4355" max="4355" width="34.5703125" customWidth="1"/>
    <col min="4356" max="4356" width="18" customWidth="1"/>
    <col min="4357" max="4357" width="37.140625" customWidth="1"/>
    <col min="4358" max="4361" width="8.5703125" customWidth="1"/>
    <col min="4362" max="4364" width="20" customWidth="1"/>
    <col min="4365" max="4365" width="17.85546875" customWidth="1"/>
    <col min="4366" max="4366" width="18" customWidth="1"/>
    <col min="4367" max="4367" width="15.7109375" customWidth="1"/>
    <col min="4368" max="4368" width="27.42578125" customWidth="1"/>
    <col min="4369" max="4369" width="26.85546875" customWidth="1"/>
    <col min="4609" max="4609" width="22.42578125" customWidth="1"/>
    <col min="4610" max="4610" width="35" customWidth="1"/>
    <col min="4611" max="4611" width="34.5703125" customWidth="1"/>
    <col min="4612" max="4612" width="18" customWidth="1"/>
    <col min="4613" max="4613" width="37.140625" customWidth="1"/>
    <col min="4614" max="4617" width="8.5703125" customWidth="1"/>
    <col min="4618" max="4620" width="20" customWidth="1"/>
    <col min="4621" max="4621" width="17.85546875" customWidth="1"/>
    <col min="4622" max="4622" width="18" customWidth="1"/>
    <col min="4623" max="4623" width="15.7109375" customWidth="1"/>
    <col min="4624" max="4624" width="27.42578125" customWidth="1"/>
    <col min="4625" max="4625" width="26.85546875" customWidth="1"/>
    <col min="4865" max="4865" width="22.42578125" customWidth="1"/>
    <col min="4866" max="4866" width="35" customWidth="1"/>
    <col min="4867" max="4867" width="34.5703125" customWidth="1"/>
    <col min="4868" max="4868" width="18" customWidth="1"/>
    <col min="4869" max="4869" width="37.140625" customWidth="1"/>
    <col min="4870" max="4873" width="8.5703125" customWidth="1"/>
    <col min="4874" max="4876" width="20" customWidth="1"/>
    <col min="4877" max="4877" width="17.85546875" customWidth="1"/>
    <col min="4878" max="4878" width="18" customWidth="1"/>
    <col min="4879" max="4879" width="15.7109375" customWidth="1"/>
    <col min="4880" max="4880" width="27.42578125" customWidth="1"/>
    <col min="4881" max="4881" width="26.85546875" customWidth="1"/>
    <col min="5121" max="5121" width="22.42578125" customWidth="1"/>
    <col min="5122" max="5122" width="35" customWidth="1"/>
    <col min="5123" max="5123" width="34.5703125" customWidth="1"/>
    <col min="5124" max="5124" width="18" customWidth="1"/>
    <col min="5125" max="5125" width="37.140625" customWidth="1"/>
    <col min="5126" max="5129" width="8.5703125" customWidth="1"/>
    <col min="5130" max="5132" width="20" customWidth="1"/>
    <col min="5133" max="5133" width="17.85546875" customWidth="1"/>
    <col min="5134" max="5134" width="18" customWidth="1"/>
    <col min="5135" max="5135" width="15.7109375" customWidth="1"/>
    <col min="5136" max="5136" width="27.42578125" customWidth="1"/>
    <col min="5137" max="5137" width="26.85546875" customWidth="1"/>
    <col min="5377" max="5377" width="22.42578125" customWidth="1"/>
    <col min="5378" max="5378" width="35" customWidth="1"/>
    <col min="5379" max="5379" width="34.5703125" customWidth="1"/>
    <col min="5380" max="5380" width="18" customWidth="1"/>
    <col min="5381" max="5381" width="37.140625" customWidth="1"/>
    <col min="5382" max="5385" width="8.5703125" customWidth="1"/>
    <col min="5386" max="5388" width="20" customWidth="1"/>
    <col min="5389" max="5389" width="17.85546875" customWidth="1"/>
    <col min="5390" max="5390" width="18" customWidth="1"/>
    <col min="5391" max="5391" width="15.7109375" customWidth="1"/>
    <col min="5392" max="5392" width="27.42578125" customWidth="1"/>
    <col min="5393" max="5393" width="26.85546875" customWidth="1"/>
    <col min="5633" max="5633" width="22.42578125" customWidth="1"/>
    <col min="5634" max="5634" width="35" customWidth="1"/>
    <col min="5635" max="5635" width="34.5703125" customWidth="1"/>
    <col min="5636" max="5636" width="18" customWidth="1"/>
    <col min="5637" max="5637" width="37.140625" customWidth="1"/>
    <col min="5638" max="5641" width="8.5703125" customWidth="1"/>
    <col min="5642" max="5644" width="20" customWidth="1"/>
    <col min="5645" max="5645" width="17.85546875" customWidth="1"/>
    <col min="5646" max="5646" width="18" customWidth="1"/>
    <col min="5647" max="5647" width="15.7109375" customWidth="1"/>
    <col min="5648" max="5648" width="27.42578125" customWidth="1"/>
    <col min="5649" max="5649" width="26.85546875" customWidth="1"/>
    <col min="5889" max="5889" width="22.42578125" customWidth="1"/>
    <col min="5890" max="5890" width="35" customWidth="1"/>
    <col min="5891" max="5891" width="34.5703125" customWidth="1"/>
    <col min="5892" max="5892" width="18" customWidth="1"/>
    <col min="5893" max="5893" width="37.140625" customWidth="1"/>
    <col min="5894" max="5897" width="8.5703125" customWidth="1"/>
    <col min="5898" max="5900" width="20" customWidth="1"/>
    <col min="5901" max="5901" width="17.85546875" customWidth="1"/>
    <col min="5902" max="5902" width="18" customWidth="1"/>
    <col min="5903" max="5903" width="15.7109375" customWidth="1"/>
    <col min="5904" max="5904" width="27.42578125" customWidth="1"/>
    <col min="5905" max="5905" width="26.85546875" customWidth="1"/>
    <col min="6145" max="6145" width="22.42578125" customWidth="1"/>
    <col min="6146" max="6146" width="35" customWidth="1"/>
    <col min="6147" max="6147" width="34.5703125" customWidth="1"/>
    <col min="6148" max="6148" width="18" customWidth="1"/>
    <col min="6149" max="6149" width="37.140625" customWidth="1"/>
    <col min="6150" max="6153" width="8.5703125" customWidth="1"/>
    <col min="6154" max="6156" width="20" customWidth="1"/>
    <col min="6157" max="6157" width="17.85546875" customWidth="1"/>
    <col min="6158" max="6158" width="18" customWidth="1"/>
    <col min="6159" max="6159" width="15.7109375" customWidth="1"/>
    <col min="6160" max="6160" width="27.42578125" customWidth="1"/>
    <col min="6161" max="6161" width="26.85546875" customWidth="1"/>
    <col min="6401" max="6401" width="22.42578125" customWidth="1"/>
    <col min="6402" max="6402" width="35" customWidth="1"/>
    <col min="6403" max="6403" width="34.5703125" customWidth="1"/>
    <col min="6404" max="6404" width="18" customWidth="1"/>
    <col min="6405" max="6405" width="37.140625" customWidth="1"/>
    <col min="6406" max="6409" width="8.5703125" customWidth="1"/>
    <col min="6410" max="6412" width="20" customWidth="1"/>
    <col min="6413" max="6413" width="17.85546875" customWidth="1"/>
    <col min="6414" max="6414" width="18" customWidth="1"/>
    <col min="6415" max="6415" width="15.7109375" customWidth="1"/>
    <col min="6416" max="6416" width="27.42578125" customWidth="1"/>
    <col min="6417" max="6417" width="26.85546875" customWidth="1"/>
    <col min="6657" max="6657" width="22.42578125" customWidth="1"/>
    <col min="6658" max="6658" width="35" customWidth="1"/>
    <col min="6659" max="6659" width="34.5703125" customWidth="1"/>
    <col min="6660" max="6660" width="18" customWidth="1"/>
    <col min="6661" max="6661" width="37.140625" customWidth="1"/>
    <col min="6662" max="6665" width="8.5703125" customWidth="1"/>
    <col min="6666" max="6668" width="20" customWidth="1"/>
    <col min="6669" max="6669" width="17.85546875" customWidth="1"/>
    <col min="6670" max="6670" width="18" customWidth="1"/>
    <col min="6671" max="6671" width="15.7109375" customWidth="1"/>
    <col min="6672" max="6672" width="27.42578125" customWidth="1"/>
    <col min="6673" max="6673" width="26.85546875" customWidth="1"/>
    <col min="6913" max="6913" width="22.42578125" customWidth="1"/>
    <col min="6914" max="6914" width="35" customWidth="1"/>
    <col min="6915" max="6915" width="34.5703125" customWidth="1"/>
    <col min="6916" max="6916" width="18" customWidth="1"/>
    <col min="6917" max="6917" width="37.140625" customWidth="1"/>
    <col min="6918" max="6921" width="8.5703125" customWidth="1"/>
    <col min="6922" max="6924" width="20" customWidth="1"/>
    <col min="6925" max="6925" width="17.85546875" customWidth="1"/>
    <col min="6926" max="6926" width="18" customWidth="1"/>
    <col min="6927" max="6927" width="15.7109375" customWidth="1"/>
    <col min="6928" max="6928" width="27.42578125" customWidth="1"/>
    <col min="6929" max="6929" width="26.85546875" customWidth="1"/>
    <col min="7169" max="7169" width="22.42578125" customWidth="1"/>
    <col min="7170" max="7170" width="35" customWidth="1"/>
    <col min="7171" max="7171" width="34.5703125" customWidth="1"/>
    <col min="7172" max="7172" width="18" customWidth="1"/>
    <col min="7173" max="7173" width="37.140625" customWidth="1"/>
    <col min="7174" max="7177" width="8.5703125" customWidth="1"/>
    <col min="7178" max="7180" width="20" customWidth="1"/>
    <col min="7181" max="7181" width="17.85546875" customWidth="1"/>
    <col min="7182" max="7182" width="18" customWidth="1"/>
    <col min="7183" max="7183" width="15.7109375" customWidth="1"/>
    <col min="7184" max="7184" width="27.42578125" customWidth="1"/>
    <col min="7185" max="7185" width="26.85546875" customWidth="1"/>
    <col min="7425" max="7425" width="22.42578125" customWidth="1"/>
    <col min="7426" max="7426" width="35" customWidth="1"/>
    <col min="7427" max="7427" width="34.5703125" customWidth="1"/>
    <col min="7428" max="7428" width="18" customWidth="1"/>
    <col min="7429" max="7429" width="37.140625" customWidth="1"/>
    <col min="7430" max="7433" width="8.5703125" customWidth="1"/>
    <col min="7434" max="7436" width="20" customWidth="1"/>
    <col min="7437" max="7437" width="17.85546875" customWidth="1"/>
    <col min="7438" max="7438" width="18" customWidth="1"/>
    <col min="7439" max="7439" width="15.7109375" customWidth="1"/>
    <col min="7440" max="7440" width="27.42578125" customWidth="1"/>
    <col min="7441" max="7441" width="26.85546875" customWidth="1"/>
    <col min="7681" max="7681" width="22.42578125" customWidth="1"/>
    <col min="7682" max="7682" width="35" customWidth="1"/>
    <col min="7683" max="7683" width="34.5703125" customWidth="1"/>
    <col min="7684" max="7684" width="18" customWidth="1"/>
    <col min="7685" max="7685" width="37.140625" customWidth="1"/>
    <col min="7686" max="7689" width="8.5703125" customWidth="1"/>
    <col min="7690" max="7692" width="20" customWidth="1"/>
    <col min="7693" max="7693" width="17.85546875" customWidth="1"/>
    <col min="7694" max="7694" width="18" customWidth="1"/>
    <col min="7695" max="7695" width="15.7109375" customWidth="1"/>
    <col min="7696" max="7696" width="27.42578125" customWidth="1"/>
    <col min="7697" max="7697" width="26.85546875" customWidth="1"/>
    <col min="7937" max="7937" width="22.42578125" customWidth="1"/>
    <col min="7938" max="7938" width="35" customWidth="1"/>
    <col min="7939" max="7939" width="34.5703125" customWidth="1"/>
    <col min="7940" max="7940" width="18" customWidth="1"/>
    <col min="7941" max="7941" width="37.140625" customWidth="1"/>
    <col min="7942" max="7945" width="8.5703125" customWidth="1"/>
    <col min="7946" max="7948" width="20" customWidth="1"/>
    <col min="7949" max="7949" width="17.85546875" customWidth="1"/>
    <col min="7950" max="7950" width="18" customWidth="1"/>
    <col min="7951" max="7951" width="15.7109375" customWidth="1"/>
    <col min="7952" max="7952" width="27.42578125" customWidth="1"/>
    <col min="7953" max="7953" width="26.85546875" customWidth="1"/>
    <col min="8193" max="8193" width="22.42578125" customWidth="1"/>
    <col min="8194" max="8194" width="35" customWidth="1"/>
    <col min="8195" max="8195" width="34.5703125" customWidth="1"/>
    <col min="8196" max="8196" width="18" customWidth="1"/>
    <col min="8197" max="8197" width="37.140625" customWidth="1"/>
    <col min="8198" max="8201" width="8.5703125" customWidth="1"/>
    <col min="8202" max="8204" width="20" customWidth="1"/>
    <col min="8205" max="8205" width="17.85546875" customWidth="1"/>
    <col min="8206" max="8206" width="18" customWidth="1"/>
    <col min="8207" max="8207" width="15.7109375" customWidth="1"/>
    <col min="8208" max="8208" width="27.42578125" customWidth="1"/>
    <col min="8209" max="8209" width="26.85546875" customWidth="1"/>
    <col min="8449" max="8449" width="22.42578125" customWidth="1"/>
    <col min="8450" max="8450" width="35" customWidth="1"/>
    <col min="8451" max="8451" width="34.5703125" customWidth="1"/>
    <col min="8452" max="8452" width="18" customWidth="1"/>
    <col min="8453" max="8453" width="37.140625" customWidth="1"/>
    <col min="8454" max="8457" width="8.5703125" customWidth="1"/>
    <col min="8458" max="8460" width="20" customWidth="1"/>
    <col min="8461" max="8461" width="17.85546875" customWidth="1"/>
    <col min="8462" max="8462" width="18" customWidth="1"/>
    <col min="8463" max="8463" width="15.7109375" customWidth="1"/>
    <col min="8464" max="8464" width="27.42578125" customWidth="1"/>
    <col min="8465" max="8465" width="26.85546875" customWidth="1"/>
    <col min="8705" max="8705" width="22.42578125" customWidth="1"/>
    <col min="8706" max="8706" width="35" customWidth="1"/>
    <col min="8707" max="8707" width="34.5703125" customWidth="1"/>
    <col min="8708" max="8708" width="18" customWidth="1"/>
    <col min="8709" max="8709" width="37.140625" customWidth="1"/>
    <col min="8710" max="8713" width="8.5703125" customWidth="1"/>
    <col min="8714" max="8716" width="20" customWidth="1"/>
    <col min="8717" max="8717" width="17.85546875" customWidth="1"/>
    <col min="8718" max="8718" width="18" customWidth="1"/>
    <col min="8719" max="8719" width="15.7109375" customWidth="1"/>
    <col min="8720" max="8720" width="27.42578125" customWidth="1"/>
    <col min="8721" max="8721" width="26.85546875" customWidth="1"/>
    <col min="8961" max="8961" width="22.42578125" customWidth="1"/>
    <col min="8962" max="8962" width="35" customWidth="1"/>
    <col min="8963" max="8963" width="34.5703125" customWidth="1"/>
    <col min="8964" max="8964" width="18" customWidth="1"/>
    <col min="8965" max="8965" width="37.140625" customWidth="1"/>
    <col min="8966" max="8969" width="8.5703125" customWidth="1"/>
    <col min="8970" max="8972" width="20" customWidth="1"/>
    <col min="8973" max="8973" width="17.85546875" customWidth="1"/>
    <col min="8974" max="8974" width="18" customWidth="1"/>
    <col min="8975" max="8975" width="15.7109375" customWidth="1"/>
    <col min="8976" max="8976" width="27.42578125" customWidth="1"/>
    <col min="8977" max="8977" width="26.85546875" customWidth="1"/>
    <col min="9217" max="9217" width="22.42578125" customWidth="1"/>
    <col min="9218" max="9218" width="35" customWidth="1"/>
    <col min="9219" max="9219" width="34.5703125" customWidth="1"/>
    <col min="9220" max="9220" width="18" customWidth="1"/>
    <col min="9221" max="9221" width="37.140625" customWidth="1"/>
    <col min="9222" max="9225" width="8.5703125" customWidth="1"/>
    <col min="9226" max="9228" width="20" customWidth="1"/>
    <col min="9229" max="9229" width="17.85546875" customWidth="1"/>
    <col min="9230" max="9230" width="18" customWidth="1"/>
    <col min="9231" max="9231" width="15.7109375" customWidth="1"/>
    <col min="9232" max="9232" width="27.42578125" customWidth="1"/>
    <col min="9233" max="9233" width="26.85546875" customWidth="1"/>
    <col min="9473" max="9473" width="22.42578125" customWidth="1"/>
    <col min="9474" max="9474" width="35" customWidth="1"/>
    <col min="9475" max="9475" width="34.5703125" customWidth="1"/>
    <col min="9476" max="9476" width="18" customWidth="1"/>
    <col min="9477" max="9477" width="37.140625" customWidth="1"/>
    <col min="9478" max="9481" width="8.5703125" customWidth="1"/>
    <col min="9482" max="9484" width="20" customWidth="1"/>
    <col min="9485" max="9485" width="17.85546875" customWidth="1"/>
    <col min="9486" max="9486" width="18" customWidth="1"/>
    <col min="9487" max="9487" width="15.7109375" customWidth="1"/>
    <col min="9488" max="9488" width="27.42578125" customWidth="1"/>
    <col min="9489" max="9489" width="26.85546875" customWidth="1"/>
    <col min="9729" max="9729" width="22.42578125" customWidth="1"/>
    <col min="9730" max="9730" width="35" customWidth="1"/>
    <col min="9731" max="9731" width="34.5703125" customWidth="1"/>
    <col min="9732" max="9732" width="18" customWidth="1"/>
    <col min="9733" max="9733" width="37.140625" customWidth="1"/>
    <col min="9734" max="9737" width="8.5703125" customWidth="1"/>
    <col min="9738" max="9740" width="20" customWidth="1"/>
    <col min="9741" max="9741" width="17.85546875" customWidth="1"/>
    <col min="9742" max="9742" width="18" customWidth="1"/>
    <col min="9743" max="9743" width="15.7109375" customWidth="1"/>
    <col min="9744" max="9744" width="27.42578125" customWidth="1"/>
    <col min="9745" max="9745" width="26.85546875" customWidth="1"/>
    <col min="9985" max="9985" width="22.42578125" customWidth="1"/>
    <col min="9986" max="9986" width="35" customWidth="1"/>
    <col min="9987" max="9987" width="34.5703125" customWidth="1"/>
    <col min="9988" max="9988" width="18" customWidth="1"/>
    <col min="9989" max="9989" width="37.140625" customWidth="1"/>
    <col min="9990" max="9993" width="8.5703125" customWidth="1"/>
    <col min="9994" max="9996" width="20" customWidth="1"/>
    <col min="9997" max="9997" width="17.85546875" customWidth="1"/>
    <col min="9998" max="9998" width="18" customWidth="1"/>
    <col min="9999" max="9999" width="15.7109375" customWidth="1"/>
    <col min="10000" max="10000" width="27.42578125" customWidth="1"/>
    <col min="10001" max="10001" width="26.85546875" customWidth="1"/>
    <col min="10241" max="10241" width="22.42578125" customWidth="1"/>
    <col min="10242" max="10242" width="35" customWidth="1"/>
    <col min="10243" max="10243" width="34.5703125" customWidth="1"/>
    <col min="10244" max="10244" width="18" customWidth="1"/>
    <col min="10245" max="10245" width="37.140625" customWidth="1"/>
    <col min="10246" max="10249" width="8.5703125" customWidth="1"/>
    <col min="10250" max="10252" width="20" customWidth="1"/>
    <col min="10253" max="10253" width="17.85546875" customWidth="1"/>
    <col min="10254" max="10254" width="18" customWidth="1"/>
    <col min="10255" max="10255" width="15.7109375" customWidth="1"/>
    <col min="10256" max="10256" width="27.42578125" customWidth="1"/>
    <col min="10257" max="10257" width="26.85546875" customWidth="1"/>
    <col min="10497" max="10497" width="22.42578125" customWidth="1"/>
    <col min="10498" max="10498" width="35" customWidth="1"/>
    <col min="10499" max="10499" width="34.5703125" customWidth="1"/>
    <col min="10500" max="10500" width="18" customWidth="1"/>
    <col min="10501" max="10501" width="37.140625" customWidth="1"/>
    <col min="10502" max="10505" width="8.5703125" customWidth="1"/>
    <col min="10506" max="10508" width="20" customWidth="1"/>
    <col min="10509" max="10509" width="17.85546875" customWidth="1"/>
    <col min="10510" max="10510" width="18" customWidth="1"/>
    <col min="10511" max="10511" width="15.7109375" customWidth="1"/>
    <col min="10512" max="10512" width="27.42578125" customWidth="1"/>
    <col min="10513" max="10513" width="26.85546875" customWidth="1"/>
    <col min="10753" max="10753" width="22.42578125" customWidth="1"/>
    <col min="10754" max="10754" width="35" customWidth="1"/>
    <col min="10755" max="10755" width="34.5703125" customWidth="1"/>
    <col min="10756" max="10756" width="18" customWidth="1"/>
    <col min="10757" max="10757" width="37.140625" customWidth="1"/>
    <col min="10758" max="10761" width="8.5703125" customWidth="1"/>
    <col min="10762" max="10764" width="20" customWidth="1"/>
    <col min="10765" max="10765" width="17.85546875" customWidth="1"/>
    <col min="10766" max="10766" width="18" customWidth="1"/>
    <col min="10767" max="10767" width="15.7109375" customWidth="1"/>
    <col min="10768" max="10768" width="27.42578125" customWidth="1"/>
    <col min="10769" max="10769" width="26.85546875" customWidth="1"/>
    <col min="11009" max="11009" width="22.42578125" customWidth="1"/>
    <col min="11010" max="11010" width="35" customWidth="1"/>
    <col min="11011" max="11011" width="34.5703125" customWidth="1"/>
    <col min="11012" max="11012" width="18" customWidth="1"/>
    <col min="11013" max="11013" width="37.140625" customWidth="1"/>
    <col min="11014" max="11017" width="8.5703125" customWidth="1"/>
    <col min="11018" max="11020" width="20" customWidth="1"/>
    <col min="11021" max="11021" width="17.85546875" customWidth="1"/>
    <col min="11022" max="11022" width="18" customWidth="1"/>
    <col min="11023" max="11023" width="15.7109375" customWidth="1"/>
    <col min="11024" max="11024" width="27.42578125" customWidth="1"/>
    <col min="11025" max="11025" width="26.85546875" customWidth="1"/>
    <col min="11265" max="11265" width="22.42578125" customWidth="1"/>
    <col min="11266" max="11266" width="35" customWidth="1"/>
    <col min="11267" max="11267" width="34.5703125" customWidth="1"/>
    <col min="11268" max="11268" width="18" customWidth="1"/>
    <col min="11269" max="11269" width="37.140625" customWidth="1"/>
    <col min="11270" max="11273" width="8.5703125" customWidth="1"/>
    <col min="11274" max="11276" width="20" customWidth="1"/>
    <col min="11277" max="11277" width="17.85546875" customWidth="1"/>
    <col min="11278" max="11278" width="18" customWidth="1"/>
    <col min="11279" max="11279" width="15.7109375" customWidth="1"/>
    <col min="11280" max="11280" width="27.42578125" customWidth="1"/>
    <col min="11281" max="11281" width="26.85546875" customWidth="1"/>
    <col min="11521" max="11521" width="22.42578125" customWidth="1"/>
    <col min="11522" max="11522" width="35" customWidth="1"/>
    <col min="11523" max="11523" width="34.5703125" customWidth="1"/>
    <col min="11524" max="11524" width="18" customWidth="1"/>
    <col min="11525" max="11525" width="37.140625" customWidth="1"/>
    <col min="11526" max="11529" width="8.5703125" customWidth="1"/>
    <col min="11530" max="11532" width="20" customWidth="1"/>
    <col min="11533" max="11533" width="17.85546875" customWidth="1"/>
    <col min="11534" max="11534" width="18" customWidth="1"/>
    <col min="11535" max="11535" width="15.7109375" customWidth="1"/>
    <col min="11536" max="11536" width="27.42578125" customWidth="1"/>
    <col min="11537" max="11537" width="26.85546875" customWidth="1"/>
    <col min="11777" max="11777" width="22.42578125" customWidth="1"/>
    <col min="11778" max="11778" width="35" customWidth="1"/>
    <col min="11779" max="11779" width="34.5703125" customWidth="1"/>
    <col min="11780" max="11780" width="18" customWidth="1"/>
    <col min="11781" max="11781" width="37.140625" customWidth="1"/>
    <col min="11782" max="11785" width="8.5703125" customWidth="1"/>
    <col min="11786" max="11788" width="20" customWidth="1"/>
    <col min="11789" max="11789" width="17.85546875" customWidth="1"/>
    <col min="11790" max="11790" width="18" customWidth="1"/>
    <col min="11791" max="11791" width="15.7109375" customWidth="1"/>
    <col min="11792" max="11792" width="27.42578125" customWidth="1"/>
    <col min="11793" max="11793" width="26.85546875" customWidth="1"/>
    <col min="12033" max="12033" width="22.42578125" customWidth="1"/>
    <col min="12034" max="12034" width="35" customWidth="1"/>
    <col min="12035" max="12035" width="34.5703125" customWidth="1"/>
    <col min="12036" max="12036" width="18" customWidth="1"/>
    <col min="12037" max="12037" width="37.140625" customWidth="1"/>
    <col min="12038" max="12041" width="8.5703125" customWidth="1"/>
    <col min="12042" max="12044" width="20" customWidth="1"/>
    <col min="12045" max="12045" width="17.85546875" customWidth="1"/>
    <col min="12046" max="12046" width="18" customWidth="1"/>
    <col min="12047" max="12047" width="15.7109375" customWidth="1"/>
    <col min="12048" max="12048" width="27.42578125" customWidth="1"/>
    <col min="12049" max="12049" width="26.85546875" customWidth="1"/>
    <col min="12289" max="12289" width="22.42578125" customWidth="1"/>
    <col min="12290" max="12290" width="35" customWidth="1"/>
    <col min="12291" max="12291" width="34.5703125" customWidth="1"/>
    <col min="12292" max="12292" width="18" customWidth="1"/>
    <col min="12293" max="12293" width="37.140625" customWidth="1"/>
    <col min="12294" max="12297" width="8.5703125" customWidth="1"/>
    <col min="12298" max="12300" width="20" customWidth="1"/>
    <col min="12301" max="12301" width="17.85546875" customWidth="1"/>
    <col min="12302" max="12302" width="18" customWidth="1"/>
    <col min="12303" max="12303" width="15.7109375" customWidth="1"/>
    <col min="12304" max="12304" width="27.42578125" customWidth="1"/>
    <col min="12305" max="12305" width="26.85546875" customWidth="1"/>
    <col min="12545" max="12545" width="22.42578125" customWidth="1"/>
    <col min="12546" max="12546" width="35" customWidth="1"/>
    <col min="12547" max="12547" width="34.5703125" customWidth="1"/>
    <col min="12548" max="12548" width="18" customWidth="1"/>
    <col min="12549" max="12549" width="37.140625" customWidth="1"/>
    <col min="12550" max="12553" width="8.5703125" customWidth="1"/>
    <col min="12554" max="12556" width="20" customWidth="1"/>
    <col min="12557" max="12557" width="17.85546875" customWidth="1"/>
    <col min="12558" max="12558" width="18" customWidth="1"/>
    <col min="12559" max="12559" width="15.7109375" customWidth="1"/>
    <col min="12560" max="12560" width="27.42578125" customWidth="1"/>
    <col min="12561" max="12561" width="26.85546875" customWidth="1"/>
    <col min="12801" max="12801" width="22.42578125" customWidth="1"/>
    <col min="12802" max="12802" width="35" customWidth="1"/>
    <col min="12803" max="12803" width="34.5703125" customWidth="1"/>
    <col min="12804" max="12804" width="18" customWidth="1"/>
    <col min="12805" max="12805" width="37.140625" customWidth="1"/>
    <col min="12806" max="12809" width="8.5703125" customWidth="1"/>
    <col min="12810" max="12812" width="20" customWidth="1"/>
    <col min="12813" max="12813" width="17.85546875" customWidth="1"/>
    <col min="12814" max="12814" width="18" customWidth="1"/>
    <col min="12815" max="12815" width="15.7109375" customWidth="1"/>
    <col min="12816" max="12816" width="27.42578125" customWidth="1"/>
    <col min="12817" max="12817" width="26.85546875" customWidth="1"/>
    <col min="13057" max="13057" width="22.42578125" customWidth="1"/>
    <col min="13058" max="13058" width="35" customWidth="1"/>
    <col min="13059" max="13059" width="34.5703125" customWidth="1"/>
    <col min="13060" max="13060" width="18" customWidth="1"/>
    <col min="13061" max="13061" width="37.140625" customWidth="1"/>
    <col min="13062" max="13065" width="8.5703125" customWidth="1"/>
    <col min="13066" max="13068" width="20" customWidth="1"/>
    <col min="13069" max="13069" width="17.85546875" customWidth="1"/>
    <col min="13070" max="13070" width="18" customWidth="1"/>
    <col min="13071" max="13071" width="15.7109375" customWidth="1"/>
    <col min="13072" max="13072" width="27.42578125" customWidth="1"/>
    <col min="13073" max="13073" width="26.85546875" customWidth="1"/>
    <col min="13313" max="13313" width="22.42578125" customWidth="1"/>
    <col min="13314" max="13314" width="35" customWidth="1"/>
    <col min="13315" max="13315" width="34.5703125" customWidth="1"/>
    <col min="13316" max="13316" width="18" customWidth="1"/>
    <col min="13317" max="13317" width="37.140625" customWidth="1"/>
    <col min="13318" max="13321" width="8.5703125" customWidth="1"/>
    <col min="13322" max="13324" width="20" customWidth="1"/>
    <col min="13325" max="13325" width="17.85546875" customWidth="1"/>
    <col min="13326" max="13326" width="18" customWidth="1"/>
    <col min="13327" max="13327" width="15.7109375" customWidth="1"/>
    <col min="13328" max="13328" width="27.42578125" customWidth="1"/>
    <col min="13329" max="13329" width="26.85546875" customWidth="1"/>
    <col min="13569" max="13569" width="22.42578125" customWidth="1"/>
    <col min="13570" max="13570" width="35" customWidth="1"/>
    <col min="13571" max="13571" width="34.5703125" customWidth="1"/>
    <col min="13572" max="13572" width="18" customWidth="1"/>
    <col min="13573" max="13573" width="37.140625" customWidth="1"/>
    <col min="13574" max="13577" width="8.5703125" customWidth="1"/>
    <col min="13578" max="13580" width="20" customWidth="1"/>
    <col min="13581" max="13581" width="17.85546875" customWidth="1"/>
    <col min="13582" max="13582" width="18" customWidth="1"/>
    <col min="13583" max="13583" width="15.7109375" customWidth="1"/>
    <col min="13584" max="13584" width="27.42578125" customWidth="1"/>
    <col min="13585" max="13585" width="26.85546875" customWidth="1"/>
    <col min="13825" max="13825" width="22.42578125" customWidth="1"/>
    <col min="13826" max="13826" width="35" customWidth="1"/>
    <col min="13827" max="13827" width="34.5703125" customWidth="1"/>
    <col min="13828" max="13828" width="18" customWidth="1"/>
    <col min="13829" max="13829" width="37.140625" customWidth="1"/>
    <col min="13830" max="13833" width="8.5703125" customWidth="1"/>
    <col min="13834" max="13836" width="20" customWidth="1"/>
    <col min="13837" max="13837" width="17.85546875" customWidth="1"/>
    <col min="13838" max="13838" width="18" customWidth="1"/>
    <col min="13839" max="13839" width="15.7109375" customWidth="1"/>
    <col min="13840" max="13840" width="27.42578125" customWidth="1"/>
    <col min="13841" max="13841" width="26.85546875" customWidth="1"/>
    <col min="14081" max="14081" width="22.42578125" customWidth="1"/>
    <col min="14082" max="14082" width="35" customWidth="1"/>
    <col min="14083" max="14083" width="34.5703125" customWidth="1"/>
    <col min="14084" max="14084" width="18" customWidth="1"/>
    <col min="14085" max="14085" width="37.140625" customWidth="1"/>
    <col min="14086" max="14089" width="8.5703125" customWidth="1"/>
    <col min="14090" max="14092" width="20" customWidth="1"/>
    <col min="14093" max="14093" width="17.85546875" customWidth="1"/>
    <col min="14094" max="14094" width="18" customWidth="1"/>
    <col min="14095" max="14095" width="15.7109375" customWidth="1"/>
    <col min="14096" max="14096" width="27.42578125" customWidth="1"/>
    <col min="14097" max="14097" width="26.85546875" customWidth="1"/>
    <col min="14337" max="14337" width="22.42578125" customWidth="1"/>
    <col min="14338" max="14338" width="35" customWidth="1"/>
    <col min="14339" max="14339" width="34.5703125" customWidth="1"/>
    <col min="14340" max="14340" width="18" customWidth="1"/>
    <col min="14341" max="14341" width="37.140625" customWidth="1"/>
    <col min="14342" max="14345" width="8.5703125" customWidth="1"/>
    <col min="14346" max="14348" width="20" customWidth="1"/>
    <col min="14349" max="14349" width="17.85546875" customWidth="1"/>
    <col min="14350" max="14350" width="18" customWidth="1"/>
    <col min="14351" max="14351" width="15.7109375" customWidth="1"/>
    <col min="14352" max="14352" width="27.42578125" customWidth="1"/>
    <col min="14353" max="14353" width="26.85546875" customWidth="1"/>
    <col min="14593" max="14593" width="22.42578125" customWidth="1"/>
    <col min="14594" max="14594" width="35" customWidth="1"/>
    <col min="14595" max="14595" width="34.5703125" customWidth="1"/>
    <col min="14596" max="14596" width="18" customWidth="1"/>
    <col min="14597" max="14597" width="37.140625" customWidth="1"/>
    <col min="14598" max="14601" width="8.5703125" customWidth="1"/>
    <col min="14602" max="14604" width="20" customWidth="1"/>
    <col min="14605" max="14605" width="17.85546875" customWidth="1"/>
    <col min="14606" max="14606" width="18" customWidth="1"/>
    <col min="14607" max="14607" width="15.7109375" customWidth="1"/>
    <col min="14608" max="14608" width="27.42578125" customWidth="1"/>
    <col min="14609" max="14609" width="26.85546875" customWidth="1"/>
    <col min="14849" max="14849" width="22.42578125" customWidth="1"/>
    <col min="14850" max="14850" width="35" customWidth="1"/>
    <col min="14851" max="14851" width="34.5703125" customWidth="1"/>
    <col min="14852" max="14852" width="18" customWidth="1"/>
    <col min="14853" max="14853" width="37.140625" customWidth="1"/>
    <col min="14854" max="14857" width="8.5703125" customWidth="1"/>
    <col min="14858" max="14860" width="20" customWidth="1"/>
    <col min="14861" max="14861" width="17.85546875" customWidth="1"/>
    <col min="14862" max="14862" width="18" customWidth="1"/>
    <col min="14863" max="14863" width="15.7109375" customWidth="1"/>
    <col min="14864" max="14864" width="27.42578125" customWidth="1"/>
    <col min="14865" max="14865" width="26.85546875" customWidth="1"/>
    <col min="15105" max="15105" width="22.42578125" customWidth="1"/>
    <col min="15106" max="15106" width="35" customWidth="1"/>
    <col min="15107" max="15107" width="34.5703125" customWidth="1"/>
    <col min="15108" max="15108" width="18" customWidth="1"/>
    <col min="15109" max="15109" width="37.140625" customWidth="1"/>
    <col min="15110" max="15113" width="8.5703125" customWidth="1"/>
    <col min="15114" max="15116" width="20" customWidth="1"/>
    <col min="15117" max="15117" width="17.85546875" customWidth="1"/>
    <col min="15118" max="15118" width="18" customWidth="1"/>
    <col min="15119" max="15119" width="15.7109375" customWidth="1"/>
    <col min="15120" max="15120" width="27.42578125" customWidth="1"/>
    <col min="15121" max="15121" width="26.85546875" customWidth="1"/>
    <col min="15361" max="15361" width="22.42578125" customWidth="1"/>
    <col min="15362" max="15362" width="35" customWidth="1"/>
    <col min="15363" max="15363" width="34.5703125" customWidth="1"/>
    <col min="15364" max="15364" width="18" customWidth="1"/>
    <col min="15365" max="15365" width="37.140625" customWidth="1"/>
    <col min="15366" max="15369" width="8.5703125" customWidth="1"/>
    <col min="15370" max="15372" width="20" customWidth="1"/>
    <col min="15373" max="15373" width="17.85546875" customWidth="1"/>
    <col min="15374" max="15374" width="18" customWidth="1"/>
    <col min="15375" max="15375" width="15.7109375" customWidth="1"/>
    <col min="15376" max="15376" width="27.42578125" customWidth="1"/>
    <col min="15377" max="15377" width="26.85546875" customWidth="1"/>
    <col min="15617" max="15617" width="22.42578125" customWidth="1"/>
    <col min="15618" max="15618" width="35" customWidth="1"/>
    <col min="15619" max="15619" width="34.5703125" customWidth="1"/>
    <col min="15620" max="15620" width="18" customWidth="1"/>
    <col min="15621" max="15621" width="37.140625" customWidth="1"/>
    <col min="15622" max="15625" width="8.5703125" customWidth="1"/>
    <col min="15626" max="15628" width="20" customWidth="1"/>
    <col min="15629" max="15629" width="17.85546875" customWidth="1"/>
    <col min="15630" max="15630" width="18" customWidth="1"/>
    <col min="15631" max="15631" width="15.7109375" customWidth="1"/>
    <col min="15632" max="15632" width="27.42578125" customWidth="1"/>
    <col min="15633" max="15633" width="26.85546875" customWidth="1"/>
    <col min="15873" max="15873" width="22.42578125" customWidth="1"/>
    <col min="15874" max="15874" width="35" customWidth="1"/>
    <col min="15875" max="15875" width="34.5703125" customWidth="1"/>
    <col min="15876" max="15876" width="18" customWidth="1"/>
    <col min="15877" max="15877" width="37.140625" customWidth="1"/>
    <col min="15878" max="15881" width="8.5703125" customWidth="1"/>
    <col min="15882" max="15884" width="20" customWidth="1"/>
    <col min="15885" max="15885" width="17.85546875" customWidth="1"/>
    <col min="15886" max="15886" width="18" customWidth="1"/>
    <col min="15887" max="15887" width="15.7109375" customWidth="1"/>
    <col min="15888" max="15888" width="27.42578125" customWidth="1"/>
    <col min="15889" max="15889" width="26.85546875" customWidth="1"/>
    <col min="16129" max="16129" width="22.42578125" customWidth="1"/>
    <col min="16130" max="16130" width="35" customWidth="1"/>
    <col min="16131" max="16131" width="34.5703125" customWidth="1"/>
    <col min="16132" max="16132" width="18" customWidth="1"/>
    <col min="16133" max="16133" width="37.140625" customWidth="1"/>
    <col min="16134" max="16137" width="8.5703125" customWidth="1"/>
    <col min="16138" max="16140" width="20" customWidth="1"/>
    <col min="16141" max="16141" width="17.85546875" customWidth="1"/>
    <col min="16142" max="16142" width="18" customWidth="1"/>
    <col min="16143" max="16143" width="15.7109375" customWidth="1"/>
    <col min="16144" max="16144" width="27.42578125" customWidth="1"/>
    <col min="16145" max="16145" width="26.85546875" customWidth="1"/>
  </cols>
  <sheetData>
    <row r="1" spans="1:18" ht="31.15" customHeight="1" x14ac:dyDescent="0.25">
      <c r="A1" s="81" t="s">
        <v>238</v>
      </c>
      <c r="B1" s="81"/>
      <c r="C1" s="80" t="s">
        <v>237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8"/>
    </row>
    <row r="2" spans="1:18" ht="31.15" customHeight="1" x14ac:dyDescent="0.25">
      <c r="A2" s="81" t="s">
        <v>236</v>
      </c>
      <c r="B2" s="81"/>
      <c r="C2" s="80" t="s">
        <v>235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8"/>
    </row>
    <row r="3" spans="1:18" ht="31.15" customHeight="1" x14ac:dyDescent="0.25">
      <c r="A3" s="81" t="s">
        <v>234</v>
      </c>
      <c r="B3" s="81"/>
      <c r="C3" s="80" t="s">
        <v>233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8"/>
    </row>
    <row r="4" spans="1:18" ht="31.15" customHeight="1" x14ac:dyDescent="0.25">
      <c r="A4" s="81" t="s">
        <v>232</v>
      </c>
      <c r="B4" s="81"/>
      <c r="C4" s="80" t="s">
        <v>231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8"/>
    </row>
    <row r="5" spans="1:18" ht="31.15" customHeight="1" x14ac:dyDescent="0.25">
      <c r="A5" s="81" t="s">
        <v>230</v>
      </c>
      <c r="B5" s="81"/>
      <c r="C5" s="80" t="s">
        <v>229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8"/>
    </row>
    <row r="6" spans="1:18" x14ac:dyDescent="0.25">
      <c r="D6" s="77"/>
      <c r="E6" s="77"/>
      <c r="F6" s="77"/>
      <c r="G6" s="77"/>
      <c r="H6" s="77"/>
      <c r="I6" s="77"/>
      <c r="N6" s="77"/>
      <c r="P6" s="77"/>
    </row>
    <row r="7" spans="1:18" ht="33.75" customHeight="1" x14ac:dyDescent="0.25">
      <c r="A7" s="68"/>
      <c r="B7" s="69" t="s">
        <v>228</v>
      </c>
      <c r="C7" s="76" t="s">
        <v>227</v>
      </c>
      <c r="D7" s="75"/>
      <c r="E7" s="74"/>
      <c r="F7" s="73" t="s">
        <v>226</v>
      </c>
      <c r="G7" s="72"/>
      <c r="H7" s="72"/>
      <c r="I7" s="72"/>
      <c r="J7" s="71"/>
      <c r="K7" s="70" t="s">
        <v>225</v>
      </c>
      <c r="L7" s="70" t="s">
        <v>224</v>
      </c>
      <c r="M7" s="69" t="s">
        <v>223</v>
      </c>
      <c r="N7" s="69" t="s">
        <v>222</v>
      </c>
      <c r="O7" s="69" t="s">
        <v>221</v>
      </c>
      <c r="P7" s="69" t="s">
        <v>220</v>
      </c>
      <c r="Q7" s="62" t="s">
        <v>219</v>
      </c>
    </row>
    <row r="8" spans="1:18" ht="69" customHeight="1" x14ac:dyDescent="0.25">
      <c r="A8" s="68"/>
      <c r="B8" s="63"/>
      <c r="C8" s="67" t="s">
        <v>218</v>
      </c>
      <c r="D8" s="67" t="s">
        <v>217</v>
      </c>
      <c r="E8" s="66" t="s">
        <v>216</v>
      </c>
      <c r="F8" s="65" t="s">
        <v>215</v>
      </c>
      <c r="G8" s="65" t="s">
        <v>214</v>
      </c>
      <c r="H8" s="65" t="s">
        <v>213</v>
      </c>
      <c r="I8" s="65" t="s">
        <v>212</v>
      </c>
      <c r="J8" s="65" t="s">
        <v>211</v>
      </c>
      <c r="K8" s="64"/>
      <c r="L8" s="64"/>
      <c r="M8" s="63"/>
      <c r="N8" s="63"/>
      <c r="O8" s="63"/>
      <c r="P8" s="63"/>
      <c r="Q8" s="62"/>
    </row>
    <row r="9" spans="1:18" s="5" customFormat="1" ht="185.25" customHeight="1" x14ac:dyDescent="0.25">
      <c r="A9" s="60" t="s">
        <v>210</v>
      </c>
      <c r="B9" s="14" t="s">
        <v>209</v>
      </c>
      <c r="C9" s="41" t="s">
        <v>208</v>
      </c>
      <c r="D9" s="17" t="s">
        <v>171</v>
      </c>
      <c r="E9" s="23" t="s">
        <v>207</v>
      </c>
      <c r="F9" s="61"/>
      <c r="G9" s="58"/>
      <c r="H9" s="58">
        <v>190</v>
      </c>
      <c r="I9" s="58"/>
      <c r="J9" s="14"/>
      <c r="K9" s="14">
        <v>190</v>
      </c>
      <c r="L9" s="58"/>
      <c r="M9" s="49">
        <v>162</v>
      </c>
      <c r="N9" s="14" t="s">
        <v>100</v>
      </c>
      <c r="O9" s="14" t="s">
        <v>7</v>
      </c>
      <c r="P9" s="14" t="s">
        <v>206</v>
      </c>
      <c r="Q9" s="48" t="s">
        <v>205</v>
      </c>
      <c r="R9" s="6"/>
    </row>
    <row r="10" spans="1:18" s="5" customFormat="1" ht="129" customHeight="1" x14ac:dyDescent="0.25">
      <c r="A10" s="57"/>
      <c r="B10" s="7"/>
      <c r="C10" s="40"/>
      <c r="D10" s="12"/>
      <c r="E10" s="11" t="s">
        <v>204</v>
      </c>
      <c r="F10" s="61"/>
      <c r="G10" s="58"/>
      <c r="H10" s="58">
        <v>850</v>
      </c>
      <c r="I10" s="58"/>
      <c r="J10" s="7"/>
      <c r="K10" s="7"/>
      <c r="L10" s="54"/>
      <c r="M10" s="46"/>
      <c r="N10" s="7"/>
      <c r="O10" s="7"/>
      <c r="P10" s="7"/>
      <c r="Q10" s="45"/>
      <c r="R10" s="6"/>
    </row>
    <row r="11" spans="1:18" s="5" customFormat="1" ht="196.5" customHeight="1" x14ac:dyDescent="0.25">
      <c r="A11" s="60" t="s">
        <v>203</v>
      </c>
      <c r="B11" s="14" t="s">
        <v>202</v>
      </c>
      <c r="C11" s="59" t="s">
        <v>201</v>
      </c>
      <c r="D11" s="17" t="s">
        <v>165</v>
      </c>
      <c r="E11" s="55" t="s">
        <v>200</v>
      </c>
      <c r="F11" s="51"/>
      <c r="G11" s="50">
        <v>84</v>
      </c>
      <c r="H11" s="50"/>
      <c r="I11" s="50"/>
      <c r="J11" s="14"/>
      <c r="K11" s="16">
        <f>84/285</f>
        <v>0.29473684210526313</v>
      </c>
      <c r="L11" s="58"/>
      <c r="M11" s="49">
        <v>46</v>
      </c>
      <c r="N11" s="14" t="s">
        <v>100</v>
      </c>
      <c r="O11" s="14" t="s">
        <v>7</v>
      </c>
      <c r="P11" s="14" t="s">
        <v>163</v>
      </c>
      <c r="Q11" s="48" t="s">
        <v>199</v>
      </c>
      <c r="R11" s="6"/>
    </row>
    <row r="12" spans="1:18" s="5" customFormat="1" ht="164.25" customHeight="1" x14ac:dyDescent="0.25">
      <c r="A12" s="57"/>
      <c r="B12" s="7"/>
      <c r="C12" s="56"/>
      <c r="D12" s="12"/>
      <c r="E12" s="55" t="s">
        <v>198</v>
      </c>
      <c r="F12" s="51"/>
      <c r="G12" s="50">
        <v>285</v>
      </c>
      <c r="H12" s="50"/>
      <c r="I12" s="50"/>
      <c r="J12" s="7"/>
      <c r="K12" s="8"/>
      <c r="L12" s="54"/>
      <c r="M12" s="46"/>
      <c r="N12" s="7"/>
      <c r="O12" s="7"/>
      <c r="P12" s="7"/>
      <c r="Q12" s="45"/>
      <c r="R12" s="6"/>
    </row>
    <row r="13" spans="1:18" s="5" customFormat="1" ht="108" customHeight="1" x14ac:dyDescent="0.25">
      <c r="A13" s="53" t="s">
        <v>197</v>
      </c>
      <c r="B13" s="14" t="s">
        <v>196</v>
      </c>
      <c r="C13" s="41" t="s">
        <v>195</v>
      </c>
      <c r="D13" s="14" t="s">
        <v>11</v>
      </c>
      <c r="E13" s="52" t="s">
        <v>194</v>
      </c>
      <c r="F13" s="51"/>
      <c r="G13" s="50"/>
      <c r="H13" s="50">
        <v>190</v>
      </c>
      <c r="I13" s="50"/>
      <c r="J13" s="14"/>
      <c r="K13" s="16">
        <f>190/190</f>
        <v>1</v>
      </c>
      <c r="L13" s="14"/>
      <c r="M13" s="49">
        <v>162</v>
      </c>
      <c r="N13" s="14" t="s">
        <v>100</v>
      </c>
      <c r="O13" s="14" t="s">
        <v>7</v>
      </c>
      <c r="P13" s="14" t="s">
        <v>23</v>
      </c>
      <c r="Q13" s="48" t="s">
        <v>193</v>
      </c>
      <c r="R13" s="6"/>
    </row>
    <row r="14" spans="1:18" s="5" customFormat="1" ht="93.75" customHeight="1" x14ac:dyDescent="0.25">
      <c r="A14" s="39"/>
      <c r="B14" s="7"/>
      <c r="C14" s="40"/>
      <c r="D14" s="7"/>
      <c r="E14" s="47" t="s">
        <v>192</v>
      </c>
      <c r="F14" s="9"/>
      <c r="G14" s="9"/>
      <c r="H14" s="9">
        <v>190</v>
      </c>
      <c r="I14" s="9"/>
      <c r="J14" s="7"/>
      <c r="K14" s="8"/>
      <c r="L14" s="7"/>
      <c r="M14" s="46"/>
      <c r="N14" s="7"/>
      <c r="O14" s="7"/>
      <c r="P14" s="7"/>
      <c r="Q14" s="45"/>
      <c r="R14" s="6"/>
    </row>
    <row r="15" spans="1:18" s="5" customFormat="1" ht="114" customHeight="1" x14ac:dyDescent="0.25">
      <c r="A15" s="39"/>
      <c r="B15" s="14" t="s">
        <v>191</v>
      </c>
      <c r="C15" s="41" t="s">
        <v>190</v>
      </c>
      <c r="D15" s="14" t="s">
        <v>102</v>
      </c>
      <c r="E15" s="43" t="s">
        <v>189</v>
      </c>
      <c r="F15" s="9"/>
      <c r="G15" s="9"/>
      <c r="H15" s="9"/>
      <c r="I15" s="9">
        <v>10</v>
      </c>
      <c r="J15" s="14"/>
      <c r="K15" s="16">
        <f>10/13</f>
        <v>0.76923076923076927</v>
      </c>
      <c r="L15" s="14"/>
      <c r="M15" s="14">
        <v>10</v>
      </c>
      <c r="N15" s="14" t="s">
        <v>100</v>
      </c>
      <c r="O15" s="14" t="s">
        <v>7</v>
      </c>
      <c r="P15" s="14" t="s">
        <v>188</v>
      </c>
      <c r="Q15" s="14" t="s">
        <v>187</v>
      </c>
      <c r="R15" s="6"/>
    </row>
    <row r="16" spans="1:18" s="5" customFormat="1" ht="93.75" customHeight="1" x14ac:dyDescent="0.25">
      <c r="A16" s="39"/>
      <c r="B16" s="7"/>
      <c r="C16" s="40"/>
      <c r="D16" s="7"/>
      <c r="E16" s="43" t="s">
        <v>186</v>
      </c>
      <c r="F16" s="9"/>
      <c r="G16" s="9"/>
      <c r="H16" s="9"/>
      <c r="I16" s="9">
        <v>13</v>
      </c>
      <c r="J16" s="7"/>
      <c r="K16" s="8"/>
      <c r="L16" s="7"/>
      <c r="M16" s="7"/>
      <c r="N16" s="7"/>
      <c r="O16" s="7"/>
      <c r="P16" s="7"/>
      <c r="Q16" s="7"/>
      <c r="R16" s="6"/>
    </row>
    <row r="17" spans="1:18" s="5" customFormat="1" ht="120" customHeight="1" x14ac:dyDescent="0.25">
      <c r="A17" s="39"/>
      <c r="B17" s="14" t="s">
        <v>185</v>
      </c>
      <c r="C17" s="41"/>
      <c r="D17" s="14" t="s">
        <v>184</v>
      </c>
      <c r="E17" s="43" t="s">
        <v>183</v>
      </c>
      <c r="F17" s="9"/>
      <c r="G17" s="9"/>
      <c r="H17" s="9"/>
      <c r="I17" s="9">
        <v>30</v>
      </c>
      <c r="J17" s="14"/>
      <c r="K17" s="14">
        <v>30</v>
      </c>
      <c r="L17" s="14"/>
      <c r="M17" s="14">
        <v>12</v>
      </c>
      <c r="N17" s="14" t="s">
        <v>100</v>
      </c>
      <c r="O17" s="14" t="s">
        <v>7</v>
      </c>
      <c r="P17" s="14" t="s">
        <v>182</v>
      </c>
      <c r="Q17" s="14" t="s">
        <v>181</v>
      </c>
      <c r="R17" s="6"/>
    </row>
    <row r="18" spans="1:18" s="5" customFormat="1" ht="51" customHeight="1" x14ac:dyDescent="0.25">
      <c r="A18" s="39"/>
      <c r="B18" s="7"/>
      <c r="C18" s="40"/>
      <c r="D18" s="7"/>
      <c r="E18" s="43" t="s">
        <v>74</v>
      </c>
      <c r="F18" s="9"/>
      <c r="G18" s="9"/>
      <c r="H18" s="9"/>
      <c r="I18" s="9"/>
      <c r="J18" s="7"/>
      <c r="K18" s="7"/>
      <c r="L18" s="7"/>
      <c r="M18" s="7"/>
      <c r="N18" s="7"/>
      <c r="O18" s="7"/>
      <c r="P18" s="7"/>
      <c r="Q18" s="7"/>
      <c r="R18" s="6"/>
    </row>
    <row r="19" spans="1:18" s="5" customFormat="1" ht="226.5" customHeight="1" x14ac:dyDescent="0.25">
      <c r="A19" s="39"/>
      <c r="B19" s="14" t="s">
        <v>180</v>
      </c>
      <c r="C19" s="41" t="s">
        <v>179</v>
      </c>
      <c r="D19" s="14" t="s">
        <v>165</v>
      </c>
      <c r="E19" s="43" t="s">
        <v>178</v>
      </c>
      <c r="F19" s="9">
        <v>90</v>
      </c>
      <c r="G19" s="9"/>
      <c r="H19" s="9">
        <v>90</v>
      </c>
      <c r="I19" s="9"/>
      <c r="J19" s="44">
        <f>192/430</f>
        <v>0.44651162790697674</v>
      </c>
      <c r="K19" s="16">
        <f>(F19+H19)/(F20+H20)</f>
        <v>0.17391304347826086</v>
      </c>
      <c r="L19" s="16">
        <f>192/(430+585)</f>
        <v>0.18916256157635469</v>
      </c>
      <c r="M19" s="14">
        <v>36</v>
      </c>
      <c r="N19" s="14" t="s">
        <v>100</v>
      </c>
      <c r="O19" s="14" t="s">
        <v>7</v>
      </c>
      <c r="P19" s="14" t="s">
        <v>177</v>
      </c>
      <c r="Q19" s="14" t="s">
        <v>177</v>
      </c>
      <c r="R19" s="6"/>
    </row>
    <row r="20" spans="1:18" s="5" customFormat="1" ht="93.75" customHeight="1" x14ac:dyDescent="0.25">
      <c r="A20" s="39"/>
      <c r="B20" s="7"/>
      <c r="C20" s="40"/>
      <c r="D20" s="7"/>
      <c r="E20" s="43" t="s">
        <v>21</v>
      </c>
      <c r="F20" s="9">
        <v>450</v>
      </c>
      <c r="G20" s="9"/>
      <c r="H20" s="9">
        <v>585</v>
      </c>
      <c r="I20" s="9"/>
      <c r="J20" s="42"/>
      <c r="K20" s="8"/>
      <c r="L20" s="8"/>
      <c r="M20" s="7"/>
      <c r="N20" s="7"/>
      <c r="O20" s="7"/>
      <c r="P20" s="7"/>
      <c r="Q20" s="7"/>
      <c r="R20" s="6"/>
    </row>
    <row r="21" spans="1:18" s="5" customFormat="1" ht="93.75" customHeight="1" x14ac:dyDescent="0.25">
      <c r="A21" s="39"/>
      <c r="B21" s="14" t="s">
        <v>176</v>
      </c>
      <c r="C21" s="38" t="s">
        <v>51</v>
      </c>
      <c r="D21" s="14" t="s">
        <v>52</v>
      </c>
      <c r="E21" s="28" t="s">
        <v>51</v>
      </c>
      <c r="F21" s="9"/>
      <c r="G21" s="9"/>
      <c r="H21" s="9"/>
      <c r="I21" s="9">
        <v>1</v>
      </c>
      <c r="J21" s="14"/>
      <c r="K21" s="14">
        <v>1</v>
      </c>
      <c r="L21" s="14"/>
      <c r="M21" s="14">
        <v>1</v>
      </c>
      <c r="N21" s="14" t="s">
        <v>16</v>
      </c>
      <c r="O21" s="14" t="s">
        <v>7</v>
      </c>
      <c r="P21" s="41" t="s">
        <v>175</v>
      </c>
      <c r="Q21" s="41" t="s">
        <v>174</v>
      </c>
      <c r="R21" s="6"/>
    </row>
    <row r="22" spans="1:18" s="5" customFormat="1" ht="75" customHeight="1" x14ac:dyDescent="0.25">
      <c r="A22" s="39"/>
      <c r="B22" s="7"/>
      <c r="C22" s="36"/>
      <c r="D22" s="7"/>
      <c r="E22" s="28" t="s">
        <v>74</v>
      </c>
      <c r="F22" s="9"/>
      <c r="G22" s="9"/>
      <c r="H22" s="9"/>
      <c r="I22" s="9"/>
      <c r="J22" s="7"/>
      <c r="K22" s="7"/>
      <c r="L22" s="7"/>
      <c r="M22" s="7"/>
      <c r="N22" s="7"/>
      <c r="O22" s="7"/>
      <c r="P22" s="40"/>
      <c r="Q22" s="40"/>
      <c r="R22" s="6"/>
    </row>
    <row r="23" spans="1:18" s="5" customFormat="1" ht="86.25" customHeight="1" x14ac:dyDescent="0.25">
      <c r="A23" s="39"/>
      <c r="B23" s="14" t="s">
        <v>173</v>
      </c>
      <c r="C23" s="38" t="s">
        <v>172</v>
      </c>
      <c r="D23" s="14" t="s">
        <v>171</v>
      </c>
      <c r="E23" s="28" t="s">
        <v>170</v>
      </c>
      <c r="F23" s="9"/>
      <c r="G23" s="9"/>
      <c r="H23" s="9">
        <v>585</v>
      </c>
      <c r="I23" s="9"/>
      <c r="J23" s="14"/>
      <c r="K23" s="16">
        <f>585/585</f>
        <v>1</v>
      </c>
      <c r="L23" s="14"/>
      <c r="M23" s="14"/>
      <c r="N23" s="14" t="s">
        <v>100</v>
      </c>
      <c r="O23" s="14" t="s">
        <v>7</v>
      </c>
      <c r="P23" s="14"/>
      <c r="Q23" s="14" t="s">
        <v>169</v>
      </c>
      <c r="R23" s="6"/>
    </row>
    <row r="24" spans="1:18" s="5" customFormat="1" ht="86.25" customHeight="1" x14ac:dyDescent="0.25">
      <c r="A24" s="37"/>
      <c r="B24" s="7"/>
      <c r="C24" s="36"/>
      <c r="D24" s="7"/>
      <c r="E24" s="24" t="s">
        <v>168</v>
      </c>
      <c r="F24" s="9"/>
      <c r="G24" s="9"/>
      <c r="H24" s="9">
        <v>585</v>
      </c>
      <c r="I24" s="9"/>
      <c r="J24" s="7"/>
      <c r="K24" s="8"/>
      <c r="L24" s="7"/>
      <c r="M24" s="7"/>
      <c r="N24" s="7"/>
      <c r="O24" s="7"/>
      <c r="P24" s="7"/>
      <c r="Q24" s="7"/>
      <c r="R24" s="6"/>
    </row>
    <row r="25" spans="1:18" s="5" customFormat="1" ht="96" customHeight="1" x14ac:dyDescent="0.25">
      <c r="A25" s="13" t="s">
        <v>78</v>
      </c>
      <c r="B25" s="18" t="s">
        <v>167</v>
      </c>
      <c r="C25" s="18" t="s">
        <v>166</v>
      </c>
      <c r="D25" s="18" t="s">
        <v>165</v>
      </c>
      <c r="E25" s="23" t="s">
        <v>164</v>
      </c>
      <c r="F25" s="9"/>
      <c r="G25" s="9"/>
      <c r="H25" s="9"/>
      <c r="I25" s="9">
        <v>35</v>
      </c>
      <c r="J25" s="29"/>
      <c r="K25" s="26">
        <f>35/84</f>
        <v>0.41666666666666669</v>
      </c>
      <c r="L25" s="18"/>
      <c r="M25" s="18">
        <v>0</v>
      </c>
      <c r="N25" s="18" t="s">
        <v>100</v>
      </c>
      <c r="O25" s="18" t="s">
        <v>7</v>
      </c>
      <c r="P25" s="18" t="s">
        <v>163</v>
      </c>
      <c r="Q25" s="18" t="s">
        <v>162</v>
      </c>
      <c r="R25" s="6"/>
    </row>
    <row r="26" spans="1:18" s="5" customFormat="1" ht="96" customHeight="1" x14ac:dyDescent="0.25">
      <c r="A26" s="13"/>
      <c r="B26" s="18" t="s">
        <v>161</v>
      </c>
      <c r="C26" s="18" t="s">
        <v>161</v>
      </c>
      <c r="D26" s="18"/>
      <c r="E26" s="11" t="s">
        <v>160</v>
      </c>
      <c r="F26" s="9"/>
      <c r="G26" s="9"/>
      <c r="H26" s="9"/>
      <c r="I26" s="9">
        <v>84</v>
      </c>
      <c r="J26" s="29"/>
      <c r="K26" s="26"/>
      <c r="L26" s="18"/>
      <c r="M26" s="18"/>
      <c r="N26" s="18"/>
      <c r="O26" s="18"/>
      <c r="P26" s="18"/>
      <c r="Q26" s="18"/>
      <c r="R26" s="6"/>
    </row>
    <row r="27" spans="1:18" s="5" customFormat="1" ht="96" customHeight="1" x14ac:dyDescent="0.25">
      <c r="A27" s="13"/>
      <c r="B27" s="18" t="s">
        <v>159</v>
      </c>
      <c r="C27" s="18" t="s">
        <v>158</v>
      </c>
      <c r="D27" s="18" t="s">
        <v>94</v>
      </c>
      <c r="E27" s="11" t="s">
        <v>157</v>
      </c>
      <c r="F27" s="9">
        <v>2</v>
      </c>
      <c r="G27" s="9"/>
      <c r="H27" s="9">
        <v>2</v>
      </c>
      <c r="I27" s="9"/>
      <c r="J27" s="29"/>
      <c r="K27" s="18">
        <v>4</v>
      </c>
      <c r="L27" s="18">
        <v>2</v>
      </c>
      <c r="M27" s="18">
        <v>1</v>
      </c>
      <c r="N27" s="18" t="s">
        <v>156</v>
      </c>
      <c r="O27" s="18" t="s">
        <v>7</v>
      </c>
      <c r="P27" s="18" t="s">
        <v>155</v>
      </c>
      <c r="Q27" s="18" t="s">
        <v>154</v>
      </c>
      <c r="R27" s="6"/>
    </row>
    <row r="28" spans="1:18" s="5" customFormat="1" ht="96" customHeight="1" x14ac:dyDescent="0.25">
      <c r="A28" s="13"/>
      <c r="B28" s="18"/>
      <c r="C28" s="18"/>
      <c r="D28" s="18"/>
      <c r="E28" s="11" t="s">
        <v>153</v>
      </c>
      <c r="F28" s="9">
        <v>2</v>
      </c>
      <c r="G28" s="9"/>
      <c r="H28" s="9">
        <v>2</v>
      </c>
      <c r="I28" s="9"/>
      <c r="J28" s="29"/>
      <c r="K28" s="18"/>
      <c r="L28" s="18"/>
      <c r="M28" s="18"/>
      <c r="N28" s="18"/>
      <c r="O28" s="18"/>
      <c r="P28" s="18"/>
      <c r="Q28" s="18"/>
      <c r="R28" s="6"/>
    </row>
    <row r="29" spans="1:18" s="5" customFormat="1" ht="96" customHeight="1" x14ac:dyDescent="0.25">
      <c r="A29" s="13"/>
      <c r="B29" s="18" t="s">
        <v>152</v>
      </c>
      <c r="C29" s="18" t="s">
        <v>151</v>
      </c>
      <c r="D29" s="18" t="s">
        <v>150</v>
      </c>
      <c r="E29" s="11" t="s">
        <v>149</v>
      </c>
      <c r="F29" s="9">
        <v>450</v>
      </c>
      <c r="G29" s="9"/>
      <c r="H29" s="9">
        <v>585</v>
      </c>
      <c r="I29" s="9"/>
      <c r="J29" s="29"/>
      <c r="K29" s="26">
        <f>(450+585)/(450+585)</f>
        <v>1</v>
      </c>
      <c r="L29" s="26">
        <f>430/(430+585)</f>
        <v>0.42364532019704432</v>
      </c>
      <c r="M29" s="18">
        <v>989</v>
      </c>
      <c r="N29" s="18" t="s">
        <v>100</v>
      </c>
      <c r="O29" s="18" t="s">
        <v>7</v>
      </c>
      <c r="P29" s="18" t="s">
        <v>148</v>
      </c>
      <c r="Q29" s="18" t="s">
        <v>147</v>
      </c>
      <c r="R29" s="6"/>
    </row>
    <row r="30" spans="1:18" s="5" customFormat="1" ht="96" customHeight="1" x14ac:dyDescent="0.25">
      <c r="A30" s="13"/>
      <c r="B30" s="18" t="s">
        <v>146</v>
      </c>
      <c r="C30" s="18" t="s">
        <v>146</v>
      </c>
      <c r="D30" s="18"/>
      <c r="E30" s="11" t="s">
        <v>145</v>
      </c>
      <c r="F30" s="9">
        <v>450</v>
      </c>
      <c r="G30" s="9"/>
      <c r="H30" s="9">
        <v>585</v>
      </c>
      <c r="I30" s="9"/>
      <c r="J30" s="29"/>
      <c r="K30" s="26"/>
      <c r="L30" s="26"/>
      <c r="M30" s="18"/>
      <c r="N30" s="18"/>
      <c r="O30" s="18"/>
      <c r="P30" s="18"/>
      <c r="Q30" s="18"/>
      <c r="R30" s="6"/>
    </row>
    <row r="31" spans="1:18" s="5" customFormat="1" ht="96" customHeight="1" x14ac:dyDescent="0.25">
      <c r="A31" s="13"/>
      <c r="B31" s="18" t="s">
        <v>144</v>
      </c>
      <c r="C31" s="18" t="s">
        <v>143</v>
      </c>
      <c r="D31" s="18" t="s">
        <v>88</v>
      </c>
      <c r="E31" s="23" t="s">
        <v>142</v>
      </c>
      <c r="F31" s="9">
        <v>60</v>
      </c>
      <c r="G31" s="9"/>
      <c r="H31" s="9">
        <v>60</v>
      </c>
      <c r="I31" s="9"/>
      <c r="J31" s="16">
        <f>81/430</f>
        <v>0.1883720930232558</v>
      </c>
      <c r="K31" s="26">
        <f>(60+60)/(450+585)</f>
        <v>0.11594202898550725</v>
      </c>
      <c r="L31" s="26">
        <f>81/(430+585)</f>
        <v>7.9802955665024627E-2</v>
      </c>
      <c r="M31" s="26">
        <v>1.8</v>
      </c>
      <c r="N31" s="18" t="s">
        <v>100</v>
      </c>
      <c r="O31" s="18" t="s">
        <v>7</v>
      </c>
      <c r="P31" s="18" t="s">
        <v>141</v>
      </c>
      <c r="Q31" s="18" t="s">
        <v>140</v>
      </c>
      <c r="R31" s="6"/>
    </row>
    <row r="32" spans="1:18" s="5" customFormat="1" ht="96" customHeight="1" x14ac:dyDescent="0.25">
      <c r="A32" s="13"/>
      <c r="B32" s="18"/>
      <c r="C32" s="18"/>
      <c r="D32" s="18"/>
      <c r="E32" s="11" t="s">
        <v>139</v>
      </c>
      <c r="F32" s="9">
        <v>450</v>
      </c>
      <c r="G32" s="9"/>
      <c r="H32" s="9">
        <v>585</v>
      </c>
      <c r="I32" s="9"/>
      <c r="J32" s="8"/>
      <c r="K32" s="26"/>
      <c r="L32" s="26"/>
      <c r="M32" s="26"/>
      <c r="N32" s="18"/>
      <c r="O32" s="18"/>
      <c r="P32" s="18"/>
      <c r="Q32" s="18"/>
      <c r="R32" s="6"/>
    </row>
    <row r="33" spans="1:18" s="5" customFormat="1" ht="96" customHeight="1" x14ac:dyDescent="0.25">
      <c r="A33" s="13"/>
      <c r="B33" s="18" t="s">
        <v>138</v>
      </c>
      <c r="C33" s="18" t="s">
        <v>137</v>
      </c>
      <c r="D33" s="18" t="s">
        <v>65</v>
      </c>
      <c r="E33" s="11" t="s">
        <v>136</v>
      </c>
      <c r="F33" s="9">
        <v>1</v>
      </c>
      <c r="G33" s="9">
        <v>1</v>
      </c>
      <c r="H33" s="9">
        <v>1</v>
      </c>
      <c r="I33" s="9">
        <v>1</v>
      </c>
      <c r="J33" s="14"/>
      <c r="K33" s="18">
        <v>4</v>
      </c>
      <c r="L33" s="18">
        <v>1</v>
      </c>
      <c r="M33" s="18" t="s">
        <v>9</v>
      </c>
      <c r="N33" s="18" t="s">
        <v>16</v>
      </c>
      <c r="O33" s="18" t="s">
        <v>48</v>
      </c>
      <c r="P33" s="18" t="s">
        <v>135</v>
      </c>
      <c r="Q33" s="18" t="s">
        <v>134</v>
      </c>
      <c r="R33" s="6"/>
    </row>
    <row r="34" spans="1:18" s="5" customFormat="1" ht="45" customHeight="1" x14ac:dyDescent="0.25">
      <c r="A34" s="13"/>
      <c r="B34" s="18" t="s">
        <v>133</v>
      </c>
      <c r="C34" s="18" t="s">
        <v>133</v>
      </c>
      <c r="D34" s="18"/>
      <c r="E34" s="11" t="s">
        <v>14</v>
      </c>
      <c r="F34" s="9"/>
      <c r="G34" s="9"/>
      <c r="H34" s="9"/>
      <c r="I34" s="9"/>
      <c r="J34" s="7"/>
      <c r="K34" s="18"/>
      <c r="L34" s="18"/>
      <c r="M34" s="18"/>
      <c r="N34" s="18"/>
      <c r="O34" s="18"/>
      <c r="P34" s="18"/>
      <c r="Q34" s="18"/>
      <c r="R34" s="6"/>
    </row>
    <row r="35" spans="1:18" s="5" customFormat="1" ht="96" customHeight="1" x14ac:dyDescent="0.25">
      <c r="A35" s="13"/>
      <c r="B35" s="18" t="s">
        <v>132</v>
      </c>
      <c r="C35" s="18" t="s">
        <v>131</v>
      </c>
      <c r="D35" s="18" t="s">
        <v>130</v>
      </c>
      <c r="E35" s="11" t="s">
        <v>129</v>
      </c>
      <c r="F35" s="9">
        <v>3</v>
      </c>
      <c r="G35" s="9"/>
      <c r="H35" s="9"/>
      <c r="I35" s="9"/>
      <c r="J35" s="14">
        <v>3</v>
      </c>
      <c r="K35" s="35">
        <v>3</v>
      </c>
      <c r="L35" s="35">
        <v>3</v>
      </c>
      <c r="M35" s="26" t="s">
        <v>9</v>
      </c>
      <c r="N35" s="18" t="s">
        <v>100</v>
      </c>
      <c r="O35" s="18" t="s">
        <v>7</v>
      </c>
      <c r="P35" s="26" t="s">
        <v>128</v>
      </c>
      <c r="Q35" s="26" t="s">
        <v>127</v>
      </c>
      <c r="R35" s="6"/>
    </row>
    <row r="36" spans="1:18" s="5" customFormat="1" ht="96" customHeight="1" x14ac:dyDescent="0.25">
      <c r="A36" s="13"/>
      <c r="B36" s="18"/>
      <c r="C36" s="18"/>
      <c r="D36" s="18"/>
      <c r="E36" s="11" t="s">
        <v>14</v>
      </c>
      <c r="F36" s="9"/>
      <c r="G36" s="9"/>
      <c r="H36" s="9"/>
      <c r="I36" s="9"/>
      <c r="J36" s="7"/>
      <c r="K36" s="35"/>
      <c r="L36" s="35"/>
      <c r="M36" s="26"/>
      <c r="N36" s="18"/>
      <c r="O36" s="18"/>
      <c r="P36" s="26"/>
      <c r="Q36" s="26"/>
      <c r="R36" s="6"/>
    </row>
    <row r="37" spans="1:18" s="5" customFormat="1" ht="96" customHeight="1" x14ac:dyDescent="0.25">
      <c r="A37" s="13"/>
      <c r="B37" s="18" t="s">
        <v>126</v>
      </c>
      <c r="C37" s="18" t="s">
        <v>125</v>
      </c>
      <c r="D37" s="18" t="s">
        <v>102</v>
      </c>
      <c r="E37" s="11" t="s">
        <v>124</v>
      </c>
      <c r="F37" s="9"/>
      <c r="G37" s="9"/>
      <c r="H37" s="9"/>
      <c r="I37" s="9">
        <v>7</v>
      </c>
      <c r="J37" s="14"/>
      <c r="K37" s="26">
        <f>7/14</f>
        <v>0.5</v>
      </c>
      <c r="L37" s="18"/>
      <c r="M37" s="18">
        <v>14</v>
      </c>
      <c r="N37" s="18" t="s">
        <v>100</v>
      </c>
      <c r="O37" s="18" t="s">
        <v>7</v>
      </c>
      <c r="P37" s="18" t="s">
        <v>123</v>
      </c>
      <c r="Q37" s="18" t="s">
        <v>122</v>
      </c>
      <c r="R37" s="6"/>
    </row>
    <row r="38" spans="1:18" s="5" customFormat="1" ht="96" customHeight="1" x14ac:dyDescent="0.25">
      <c r="A38" s="13"/>
      <c r="B38" s="18"/>
      <c r="C38" s="18" t="s">
        <v>121</v>
      </c>
      <c r="D38" s="18"/>
      <c r="E38" s="11" t="s">
        <v>120</v>
      </c>
      <c r="F38" s="9"/>
      <c r="G38" s="9"/>
      <c r="H38" s="9"/>
      <c r="I38" s="9">
        <v>14</v>
      </c>
      <c r="J38" s="7"/>
      <c r="K38" s="26"/>
      <c r="L38" s="18"/>
      <c r="M38" s="18"/>
      <c r="N38" s="18"/>
      <c r="O38" s="18"/>
      <c r="P38" s="18"/>
      <c r="Q38" s="18"/>
      <c r="R38" s="6"/>
    </row>
    <row r="39" spans="1:18" s="5" customFormat="1" ht="220.5" customHeight="1" x14ac:dyDescent="0.25">
      <c r="A39" s="13"/>
      <c r="B39" s="18" t="s">
        <v>119</v>
      </c>
      <c r="C39" s="18" t="s">
        <v>118</v>
      </c>
      <c r="D39" s="18" t="s">
        <v>102</v>
      </c>
      <c r="E39" s="11" t="s">
        <v>117</v>
      </c>
      <c r="F39" s="9"/>
      <c r="G39" s="9"/>
      <c r="H39" s="9"/>
      <c r="I39" s="9">
        <v>36</v>
      </c>
      <c r="J39" s="14"/>
      <c r="K39" s="26">
        <f>36/36</f>
        <v>1</v>
      </c>
      <c r="L39" s="18"/>
      <c r="M39" s="26">
        <v>1</v>
      </c>
      <c r="N39" s="18" t="s">
        <v>100</v>
      </c>
      <c r="O39" s="18" t="s">
        <v>7</v>
      </c>
      <c r="P39" s="18" t="s">
        <v>116</v>
      </c>
      <c r="Q39" s="18" t="s">
        <v>110</v>
      </c>
      <c r="R39" s="6"/>
    </row>
    <row r="40" spans="1:18" s="5" customFormat="1" ht="176.25" customHeight="1" x14ac:dyDescent="0.25">
      <c r="A40" s="13"/>
      <c r="B40" s="18"/>
      <c r="C40" s="18"/>
      <c r="D40" s="18"/>
      <c r="E40" s="11" t="s">
        <v>115</v>
      </c>
      <c r="F40" s="9"/>
      <c r="G40" s="9"/>
      <c r="H40" s="9"/>
      <c r="I40" s="9">
        <v>36</v>
      </c>
      <c r="J40" s="7"/>
      <c r="K40" s="26"/>
      <c r="L40" s="18"/>
      <c r="M40" s="26"/>
      <c r="N40" s="18"/>
      <c r="O40" s="18"/>
      <c r="P40" s="18"/>
      <c r="Q40" s="18"/>
      <c r="R40" s="6"/>
    </row>
    <row r="41" spans="1:18" s="5" customFormat="1" ht="121.5" customHeight="1" x14ac:dyDescent="0.25">
      <c r="A41" s="13"/>
      <c r="B41" s="18" t="s">
        <v>114</v>
      </c>
      <c r="C41" s="18" t="s">
        <v>113</v>
      </c>
      <c r="D41" s="18" t="s">
        <v>102</v>
      </c>
      <c r="E41" s="11" t="s">
        <v>112</v>
      </c>
      <c r="F41" s="9"/>
      <c r="G41" s="9"/>
      <c r="H41" s="9"/>
      <c r="I41" s="9">
        <v>36</v>
      </c>
      <c r="J41" s="14"/>
      <c r="K41" s="26">
        <f>36/36</f>
        <v>1</v>
      </c>
      <c r="L41" s="18"/>
      <c r="M41" s="26">
        <v>1</v>
      </c>
      <c r="N41" s="18" t="s">
        <v>100</v>
      </c>
      <c r="O41" s="18" t="s">
        <v>7</v>
      </c>
      <c r="P41" s="18" t="s">
        <v>111</v>
      </c>
      <c r="Q41" s="18" t="s">
        <v>110</v>
      </c>
      <c r="R41" s="6"/>
    </row>
    <row r="42" spans="1:18" s="5" customFormat="1" ht="121.5" customHeight="1" x14ac:dyDescent="0.25">
      <c r="A42" s="13"/>
      <c r="B42" s="18"/>
      <c r="C42" s="18" t="s">
        <v>109</v>
      </c>
      <c r="D42" s="18"/>
      <c r="E42" s="11" t="s">
        <v>108</v>
      </c>
      <c r="F42" s="9"/>
      <c r="G42" s="9"/>
      <c r="H42" s="9"/>
      <c r="I42" s="9">
        <v>36</v>
      </c>
      <c r="J42" s="7"/>
      <c r="K42" s="26"/>
      <c r="L42" s="18"/>
      <c r="M42" s="26"/>
      <c r="N42" s="18"/>
      <c r="O42" s="18"/>
      <c r="P42" s="18"/>
      <c r="Q42" s="18"/>
      <c r="R42" s="6"/>
    </row>
    <row r="43" spans="1:18" s="5" customFormat="1" ht="271.5" customHeight="1" x14ac:dyDescent="0.25">
      <c r="A43" s="13"/>
      <c r="B43" s="18" t="s">
        <v>107</v>
      </c>
      <c r="C43" s="18" t="s">
        <v>106</v>
      </c>
      <c r="D43" s="18" t="s">
        <v>102</v>
      </c>
      <c r="E43" s="11" t="s">
        <v>105</v>
      </c>
      <c r="F43" s="9"/>
      <c r="G43" s="9"/>
      <c r="H43" s="9"/>
      <c r="I43" s="9">
        <v>14</v>
      </c>
      <c r="J43" s="14"/>
      <c r="K43" s="26">
        <f>14/14</f>
        <v>1</v>
      </c>
      <c r="L43" s="35"/>
      <c r="M43" s="26">
        <v>0.14000000000000001</v>
      </c>
      <c r="N43" s="18" t="s">
        <v>16</v>
      </c>
      <c r="O43" s="18" t="s">
        <v>7</v>
      </c>
      <c r="P43" s="26"/>
      <c r="Q43" s="26" t="s">
        <v>99</v>
      </c>
      <c r="R43" s="6"/>
    </row>
    <row r="44" spans="1:18" s="5" customFormat="1" ht="206.25" customHeight="1" x14ac:dyDescent="0.25">
      <c r="A44" s="13"/>
      <c r="B44" s="18"/>
      <c r="C44" s="18"/>
      <c r="D44" s="18"/>
      <c r="E44" s="11" t="s">
        <v>97</v>
      </c>
      <c r="F44" s="9"/>
      <c r="G44" s="9"/>
      <c r="H44" s="9"/>
      <c r="I44" s="9">
        <v>14</v>
      </c>
      <c r="J44" s="7"/>
      <c r="K44" s="26"/>
      <c r="L44" s="35"/>
      <c r="M44" s="26"/>
      <c r="N44" s="18"/>
      <c r="O44" s="18"/>
      <c r="P44" s="26"/>
      <c r="Q44" s="26"/>
      <c r="R44" s="6"/>
    </row>
    <row r="45" spans="1:18" s="5" customFormat="1" ht="210.75" customHeight="1" x14ac:dyDescent="0.25">
      <c r="A45" s="13"/>
      <c r="B45" s="18" t="s">
        <v>104</v>
      </c>
      <c r="C45" s="18" t="s">
        <v>103</v>
      </c>
      <c r="D45" s="18" t="s">
        <v>102</v>
      </c>
      <c r="E45" s="23" t="s">
        <v>101</v>
      </c>
      <c r="F45" s="9"/>
      <c r="G45" s="9"/>
      <c r="H45" s="9"/>
      <c r="I45" s="9">
        <v>13</v>
      </c>
      <c r="J45" s="14"/>
      <c r="K45" s="26">
        <f>13/13</f>
        <v>1</v>
      </c>
      <c r="L45" s="18"/>
      <c r="M45" s="18">
        <v>14</v>
      </c>
      <c r="N45" s="18" t="s">
        <v>100</v>
      </c>
      <c r="O45" s="18" t="s">
        <v>7</v>
      </c>
      <c r="P45" s="18" t="s">
        <v>6</v>
      </c>
      <c r="Q45" s="18" t="s">
        <v>99</v>
      </c>
      <c r="R45" s="6"/>
    </row>
    <row r="46" spans="1:18" s="5" customFormat="1" ht="177" customHeight="1" x14ac:dyDescent="0.25">
      <c r="A46" s="13"/>
      <c r="B46" s="18"/>
      <c r="C46" s="18" t="s">
        <v>98</v>
      </c>
      <c r="D46" s="18"/>
      <c r="E46" s="11" t="s">
        <v>97</v>
      </c>
      <c r="F46" s="9"/>
      <c r="G46" s="9"/>
      <c r="H46" s="9"/>
      <c r="I46" s="9">
        <v>13</v>
      </c>
      <c r="J46" s="7"/>
      <c r="K46" s="26"/>
      <c r="L46" s="18"/>
      <c r="M46" s="18"/>
      <c r="N46" s="18"/>
      <c r="O46" s="18"/>
      <c r="P46" s="18"/>
      <c r="Q46" s="18"/>
      <c r="R46" s="6"/>
    </row>
    <row r="47" spans="1:18" s="5" customFormat="1" ht="177" customHeight="1" x14ac:dyDescent="0.25">
      <c r="A47" s="13"/>
      <c r="B47" s="18" t="s">
        <v>96</v>
      </c>
      <c r="C47" s="18" t="s">
        <v>95</v>
      </c>
      <c r="D47" s="18" t="s">
        <v>94</v>
      </c>
      <c r="E47" s="23" t="s">
        <v>93</v>
      </c>
      <c r="F47" s="9"/>
      <c r="G47" s="9">
        <v>2</v>
      </c>
      <c r="H47" s="9">
        <v>2</v>
      </c>
      <c r="I47" s="9"/>
      <c r="J47" s="14"/>
      <c r="K47" s="26">
        <f>4/4</f>
        <v>1</v>
      </c>
      <c r="L47" s="26"/>
      <c r="M47" s="26">
        <v>0.08</v>
      </c>
      <c r="N47" s="14" t="s">
        <v>8</v>
      </c>
      <c r="O47" s="18" t="s">
        <v>7</v>
      </c>
      <c r="P47" s="18" t="s">
        <v>92</v>
      </c>
      <c r="Q47" s="18" t="s">
        <v>91</v>
      </c>
      <c r="R47" s="6"/>
    </row>
    <row r="48" spans="1:18" s="5" customFormat="1" ht="54.75" customHeight="1" x14ac:dyDescent="0.25">
      <c r="A48" s="13"/>
      <c r="B48" s="18"/>
      <c r="C48" s="18"/>
      <c r="D48" s="18"/>
      <c r="E48" s="34" t="s">
        <v>74</v>
      </c>
      <c r="F48" s="9"/>
      <c r="G48" s="9"/>
      <c r="H48" s="9"/>
      <c r="I48" s="9"/>
      <c r="J48" s="7"/>
      <c r="K48" s="26"/>
      <c r="L48" s="26"/>
      <c r="M48" s="26"/>
      <c r="N48" s="7"/>
      <c r="O48" s="18"/>
      <c r="P48" s="18"/>
      <c r="Q48" s="18"/>
      <c r="R48" s="6"/>
    </row>
    <row r="49" spans="1:18" s="5" customFormat="1" ht="203.25" customHeight="1" x14ac:dyDescent="0.25">
      <c r="A49" s="13"/>
      <c r="B49" s="18" t="s">
        <v>90</v>
      </c>
      <c r="C49" s="18" t="s">
        <v>89</v>
      </c>
      <c r="D49" s="22" t="s">
        <v>88</v>
      </c>
      <c r="E49" s="23" t="s">
        <v>87</v>
      </c>
      <c r="F49" s="10"/>
      <c r="G49" s="9"/>
      <c r="H49" s="9"/>
      <c r="I49" s="9">
        <v>72</v>
      </c>
      <c r="J49" s="14"/>
      <c r="K49" s="26">
        <f>72/84</f>
        <v>0.8571428571428571</v>
      </c>
      <c r="L49" s="18"/>
      <c r="M49" s="18">
        <v>75</v>
      </c>
      <c r="N49" s="14" t="s">
        <v>8</v>
      </c>
      <c r="O49" s="18" t="s">
        <v>7</v>
      </c>
      <c r="P49" s="18" t="s">
        <v>86</v>
      </c>
      <c r="Q49" s="18" t="s">
        <v>85</v>
      </c>
      <c r="R49" s="33"/>
    </row>
    <row r="50" spans="1:18" s="5" customFormat="1" ht="163.5" customHeight="1" x14ac:dyDescent="0.25">
      <c r="A50" s="13"/>
      <c r="B50" s="18"/>
      <c r="C50" s="18"/>
      <c r="D50" s="22"/>
      <c r="E50" s="11" t="s">
        <v>84</v>
      </c>
      <c r="F50" s="10"/>
      <c r="G50" s="9"/>
      <c r="H50" s="9"/>
      <c r="I50" s="9">
        <v>84</v>
      </c>
      <c r="J50" s="7"/>
      <c r="K50" s="26"/>
      <c r="L50" s="18"/>
      <c r="M50" s="18"/>
      <c r="N50" s="7"/>
      <c r="O50" s="18"/>
      <c r="P50" s="18"/>
      <c r="Q50" s="18"/>
      <c r="R50" s="33"/>
    </row>
    <row r="51" spans="1:18" s="5" customFormat="1" ht="96" customHeight="1" x14ac:dyDescent="0.25">
      <c r="A51" s="13"/>
      <c r="B51" s="18" t="s">
        <v>83</v>
      </c>
      <c r="C51" s="18" t="s">
        <v>82</v>
      </c>
      <c r="D51" s="18" t="s">
        <v>78</v>
      </c>
      <c r="E51" s="25" t="s">
        <v>81</v>
      </c>
      <c r="F51" s="9">
        <v>6</v>
      </c>
      <c r="G51" s="9">
        <v>8</v>
      </c>
      <c r="H51" s="9">
        <v>2</v>
      </c>
      <c r="I51" s="9">
        <v>4</v>
      </c>
      <c r="J51" s="14">
        <v>3</v>
      </c>
      <c r="K51" s="26">
        <f>20/20</f>
        <v>1</v>
      </c>
      <c r="L51" s="26">
        <f>3/20</f>
        <v>0.15</v>
      </c>
      <c r="M51" s="18">
        <v>6</v>
      </c>
      <c r="N51" s="14" t="s">
        <v>8</v>
      </c>
      <c r="O51" s="18" t="s">
        <v>7</v>
      </c>
      <c r="P51" s="18" t="s">
        <v>80</v>
      </c>
      <c r="Q51" s="18" t="s">
        <v>75</v>
      </c>
      <c r="R51" s="6"/>
    </row>
    <row r="52" spans="1:18" s="5" customFormat="1" ht="96" customHeight="1" x14ac:dyDescent="0.25">
      <c r="A52" s="13"/>
      <c r="B52" s="18"/>
      <c r="C52" s="18"/>
      <c r="D52" s="18"/>
      <c r="E52" s="28" t="s">
        <v>74</v>
      </c>
      <c r="F52" s="9"/>
      <c r="G52" s="9"/>
      <c r="H52" s="9"/>
      <c r="I52" s="9"/>
      <c r="J52" s="7"/>
      <c r="K52" s="26"/>
      <c r="L52" s="26"/>
      <c r="M52" s="18"/>
      <c r="N52" s="7"/>
      <c r="O52" s="18"/>
      <c r="P52" s="18"/>
      <c r="Q52" s="18"/>
      <c r="R52" s="6"/>
    </row>
    <row r="53" spans="1:18" s="5" customFormat="1" ht="96" customHeight="1" x14ac:dyDescent="0.25">
      <c r="A53" s="13"/>
      <c r="B53" s="18" t="s">
        <v>79</v>
      </c>
      <c r="C53" s="18" t="s">
        <v>77</v>
      </c>
      <c r="D53" s="18" t="s">
        <v>78</v>
      </c>
      <c r="E53" s="28" t="s">
        <v>77</v>
      </c>
      <c r="F53" s="9"/>
      <c r="G53" s="9">
        <v>1</v>
      </c>
      <c r="H53" s="9">
        <v>1</v>
      </c>
      <c r="I53" s="9">
        <v>3</v>
      </c>
      <c r="J53" s="14"/>
      <c r="K53" s="26">
        <f>5/5</f>
        <v>1</v>
      </c>
      <c r="L53" s="26"/>
      <c r="M53" s="18">
        <v>6</v>
      </c>
      <c r="N53" s="14" t="s">
        <v>8</v>
      </c>
      <c r="O53" s="18" t="s">
        <v>7</v>
      </c>
      <c r="P53" s="18" t="s">
        <v>76</v>
      </c>
      <c r="Q53" s="18" t="s">
        <v>75</v>
      </c>
      <c r="R53" s="6"/>
    </row>
    <row r="54" spans="1:18" s="5" customFormat="1" ht="38.25" customHeight="1" x14ac:dyDescent="0.25">
      <c r="A54" s="13"/>
      <c r="B54" s="18"/>
      <c r="C54" s="18"/>
      <c r="D54" s="18"/>
      <c r="E54" s="28" t="s">
        <v>74</v>
      </c>
      <c r="F54" s="9"/>
      <c r="G54" s="9"/>
      <c r="H54" s="9"/>
      <c r="I54" s="9"/>
      <c r="J54" s="7"/>
      <c r="K54" s="26"/>
      <c r="L54" s="26"/>
      <c r="M54" s="18"/>
      <c r="N54" s="7"/>
      <c r="O54" s="18"/>
      <c r="P54" s="18"/>
      <c r="Q54" s="18"/>
      <c r="R54" s="6"/>
    </row>
    <row r="55" spans="1:18" s="5" customFormat="1" ht="237.75" customHeight="1" x14ac:dyDescent="0.25">
      <c r="A55" s="13"/>
      <c r="B55" s="18" t="s">
        <v>73</v>
      </c>
      <c r="C55" s="18" t="s">
        <v>72</v>
      </c>
      <c r="D55" s="18" t="s">
        <v>43</v>
      </c>
      <c r="E55" s="32" t="s">
        <v>71</v>
      </c>
      <c r="F55" s="31">
        <v>0.9</v>
      </c>
      <c r="G55" s="31">
        <v>0.9</v>
      </c>
      <c r="H55" s="31">
        <v>0.9</v>
      </c>
      <c r="I55" s="31">
        <v>0.9</v>
      </c>
      <c r="J55" s="30">
        <v>1</v>
      </c>
      <c r="K55" s="26">
        <f>(90*4)/360</f>
        <v>1</v>
      </c>
      <c r="L55" s="26">
        <f>90/360</f>
        <v>0.25</v>
      </c>
      <c r="M55" s="18" t="s">
        <v>70</v>
      </c>
      <c r="N55" s="18" t="s">
        <v>63</v>
      </c>
      <c r="O55" s="18" t="s">
        <v>7</v>
      </c>
      <c r="P55" s="18" t="s">
        <v>69</v>
      </c>
      <c r="Q55" s="18"/>
      <c r="R55" s="6"/>
    </row>
    <row r="56" spans="1:18" s="5" customFormat="1" ht="53.25" customHeight="1" x14ac:dyDescent="0.25">
      <c r="A56" s="13"/>
      <c r="B56" s="18"/>
      <c r="C56" s="18" t="s">
        <v>68</v>
      </c>
      <c r="D56" s="18"/>
      <c r="E56" s="28" t="s">
        <v>14</v>
      </c>
      <c r="F56" s="9"/>
      <c r="G56" s="9"/>
      <c r="H56" s="9"/>
      <c r="I56" s="9"/>
      <c r="J56" s="29"/>
      <c r="K56" s="26"/>
      <c r="L56" s="26"/>
      <c r="M56" s="18"/>
      <c r="N56" s="18"/>
      <c r="O56" s="18"/>
      <c r="P56" s="18"/>
      <c r="Q56" s="18"/>
      <c r="R56" s="6"/>
    </row>
    <row r="57" spans="1:18" s="5" customFormat="1" ht="176.25" customHeight="1" x14ac:dyDescent="0.25">
      <c r="A57" s="13"/>
      <c r="B57" s="18" t="s">
        <v>67</v>
      </c>
      <c r="C57" s="18" t="s">
        <v>66</v>
      </c>
      <c r="D57" s="18" t="s">
        <v>65</v>
      </c>
      <c r="E57" s="28" t="s">
        <v>64</v>
      </c>
      <c r="F57" s="9">
        <v>100</v>
      </c>
      <c r="G57" s="9">
        <v>100</v>
      </c>
      <c r="H57" s="9">
        <v>100</v>
      </c>
      <c r="I57" s="9">
        <v>100</v>
      </c>
      <c r="J57" s="18">
        <v>100</v>
      </c>
      <c r="K57" s="18">
        <v>100</v>
      </c>
      <c r="L57" s="18">
        <v>1000</v>
      </c>
      <c r="M57" s="18" t="s">
        <v>9</v>
      </c>
      <c r="N57" s="18" t="s">
        <v>63</v>
      </c>
      <c r="O57" s="18" t="s">
        <v>7</v>
      </c>
      <c r="P57" s="18" t="s">
        <v>62</v>
      </c>
      <c r="Q57" s="18"/>
      <c r="R57" s="6"/>
    </row>
    <row r="58" spans="1:18" s="5" customFormat="1" ht="49.5" customHeight="1" x14ac:dyDescent="0.25">
      <c r="A58" s="13"/>
      <c r="B58" s="18"/>
      <c r="C58" s="18"/>
      <c r="D58" s="18"/>
      <c r="E58" s="28" t="s">
        <v>14</v>
      </c>
      <c r="F58" s="9"/>
      <c r="G58" s="9"/>
      <c r="H58" s="9"/>
      <c r="I58" s="9"/>
      <c r="J58" s="18"/>
      <c r="K58" s="18"/>
      <c r="L58" s="18"/>
      <c r="M58" s="18"/>
      <c r="N58" s="18"/>
      <c r="O58" s="18"/>
      <c r="P58" s="18"/>
      <c r="Q58" s="18"/>
      <c r="R58" s="6"/>
    </row>
    <row r="59" spans="1:18" s="5" customFormat="1" ht="199.5" customHeight="1" x14ac:dyDescent="0.25">
      <c r="A59" s="13"/>
      <c r="B59" s="18" t="s">
        <v>61</v>
      </c>
      <c r="C59" s="18" t="s">
        <v>60</v>
      </c>
      <c r="D59" s="18" t="s">
        <v>59</v>
      </c>
      <c r="E59" s="28" t="s">
        <v>58</v>
      </c>
      <c r="F59" s="9"/>
      <c r="G59" s="9"/>
      <c r="H59" s="9"/>
      <c r="I59" s="9">
        <v>57</v>
      </c>
      <c r="J59" s="18"/>
      <c r="K59" s="26">
        <f>57/65</f>
        <v>0.87692307692307692</v>
      </c>
      <c r="L59" s="18"/>
      <c r="M59" s="18">
        <v>45</v>
      </c>
      <c r="N59" s="14" t="s">
        <v>8</v>
      </c>
      <c r="O59" s="18" t="s">
        <v>7</v>
      </c>
      <c r="P59" s="18" t="s">
        <v>57</v>
      </c>
      <c r="Q59" s="18" t="s">
        <v>56</v>
      </c>
      <c r="R59" s="6"/>
    </row>
    <row r="60" spans="1:18" s="5" customFormat="1" ht="206.25" customHeight="1" x14ac:dyDescent="0.25">
      <c r="A60" s="13"/>
      <c r="B60" s="18"/>
      <c r="C60" s="18"/>
      <c r="D60" s="18"/>
      <c r="E60" s="28" t="s">
        <v>55</v>
      </c>
      <c r="F60" s="9"/>
      <c r="G60" s="9"/>
      <c r="H60" s="9"/>
      <c r="I60" s="9">
        <v>65</v>
      </c>
      <c r="J60" s="18"/>
      <c r="K60" s="26"/>
      <c r="L60" s="18"/>
      <c r="M60" s="18"/>
      <c r="N60" s="7"/>
      <c r="O60" s="18"/>
      <c r="P60" s="18"/>
      <c r="Q60" s="18"/>
      <c r="R60" s="6"/>
    </row>
    <row r="61" spans="1:18" s="5" customFormat="1" ht="96" customHeight="1" x14ac:dyDescent="0.25">
      <c r="A61" s="13"/>
      <c r="B61" s="18" t="s">
        <v>54</v>
      </c>
      <c r="C61" s="18" t="s">
        <v>53</v>
      </c>
      <c r="D61" s="18" t="s">
        <v>52</v>
      </c>
      <c r="E61" s="28" t="s">
        <v>51</v>
      </c>
      <c r="F61" s="9"/>
      <c r="G61" s="9"/>
      <c r="H61" s="9"/>
      <c r="I61" s="9">
        <v>1</v>
      </c>
      <c r="J61" s="18"/>
      <c r="K61" s="18">
        <v>1</v>
      </c>
      <c r="L61" s="18"/>
      <c r="M61" s="18" t="s">
        <v>50</v>
      </c>
      <c r="N61" s="18" t="s">
        <v>49</v>
      </c>
      <c r="O61" s="18" t="s">
        <v>48</v>
      </c>
      <c r="P61" s="18" t="s">
        <v>47</v>
      </c>
      <c r="Q61" s="18"/>
      <c r="R61" s="6"/>
    </row>
    <row r="62" spans="1:18" s="5" customFormat="1" ht="56.25" customHeight="1" x14ac:dyDescent="0.25">
      <c r="A62" s="13"/>
      <c r="B62" s="18"/>
      <c r="C62" s="18" t="s">
        <v>46</v>
      </c>
      <c r="D62" s="18"/>
      <c r="E62" s="28" t="s">
        <v>14</v>
      </c>
      <c r="F62" s="9"/>
      <c r="G62" s="9"/>
      <c r="H62" s="9"/>
      <c r="I62" s="9"/>
      <c r="J62" s="18"/>
      <c r="K62" s="18"/>
      <c r="L62" s="18"/>
      <c r="M62" s="18"/>
      <c r="N62" s="18"/>
      <c r="O62" s="18"/>
      <c r="P62" s="18"/>
      <c r="Q62" s="18"/>
      <c r="R62" s="6"/>
    </row>
    <row r="63" spans="1:18" s="5" customFormat="1" ht="96" customHeight="1" x14ac:dyDescent="0.25">
      <c r="A63" s="13"/>
      <c r="B63" s="18" t="s">
        <v>45</v>
      </c>
      <c r="C63" s="18" t="s">
        <v>44</v>
      </c>
      <c r="D63" s="14" t="s">
        <v>43</v>
      </c>
      <c r="E63" s="27" t="s">
        <v>42</v>
      </c>
      <c r="F63" s="9">
        <v>1</v>
      </c>
      <c r="G63" s="9">
        <v>1</v>
      </c>
      <c r="H63" s="9">
        <v>1</v>
      </c>
      <c r="I63" s="9">
        <v>1</v>
      </c>
      <c r="J63" s="14">
        <v>25</v>
      </c>
      <c r="K63" s="16">
        <f>4/4</f>
        <v>1</v>
      </c>
      <c r="L63" s="16">
        <f>1/4</f>
        <v>0.25</v>
      </c>
      <c r="M63" s="14" t="s">
        <v>9</v>
      </c>
      <c r="N63" s="18" t="s">
        <v>16</v>
      </c>
      <c r="O63" s="18" t="s">
        <v>7</v>
      </c>
      <c r="P63" s="14" t="s">
        <v>41</v>
      </c>
      <c r="Q63" s="14" t="s">
        <v>40</v>
      </c>
      <c r="R63" s="6"/>
    </row>
    <row r="64" spans="1:18" s="5" customFormat="1" ht="33.75" customHeight="1" x14ac:dyDescent="0.25">
      <c r="A64" s="13"/>
      <c r="B64" s="18"/>
      <c r="C64" s="18" t="s">
        <v>33</v>
      </c>
      <c r="D64" s="7"/>
      <c r="E64" s="24" t="s">
        <v>14</v>
      </c>
      <c r="F64" s="9"/>
      <c r="G64" s="9"/>
      <c r="H64" s="9"/>
      <c r="I64" s="9"/>
      <c r="J64" s="7"/>
      <c r="K64" s="8"/>
      <c r="L64" s="8"/>
      <c r="M64" s="7"/>
      <c r="N64" s="18"/>
      <c r="O64" s="18"/>
      <c r="P64" s="7"/>
      <c r="Q64" s="7"/>
      <c r="R64" s="6"/>
    </row>
    <row r="65" spans="1:18" s="5" customFormat="1" ht="141" customHeight="1" x14ac:dyDescent="0.25">
      <c r="A65" s="13"/>
      <c r="B65" s="18" t="s">
        <v>39</v>
      </c>
      <c r="C65" s="18" t="s">
        <v>38</v>
      </c>
      <c r="D65" s="22" t="s">
        <v>37</v>
      </c>
      <c r="E65" s="23" t="s">
        <v>36</v>
      </c>
      <c r="F65" s="10"/>
      <c r="G65" s="9"/>
      <c r="H65" s="9">
        <v>585</v>
      </c>
      <c r="I65" s="9"/>
      <c r="J65" s="18"/>
      <c r="K65" s="26">
        <f>585/585</f>
        <v>1</v>
      </c>
      <c r="L65" s="18"/>
      <c r="M65" s="18">
        <v>473</v>
      </c>
      <c r="N65" s="14" t="s">
        <v>8</v>
      </c>
      <c r="O65" s="14" t="s">
        <v>7</v>
      </c>
      <c r="P65" s="18" t="s">
        <v>35</v>
      </c>
      <c r="Q65" s="18" t="s">
        <v>34</v>
      </c>
      <c r="R65" s="6"/>
    </row>
    <row r="66" spans="1:18" s="5" customFormat="1" ht="47.25" customHeight="1" x14ac:dyDescent="0.25">
      <c r="A66" s="13"/>
      <c r="B66" s="18"/>
      <c r="C66" s="18" t="s">
        <v>33</v>
      </c>
      <c r="D66" s="22"/>
      <c r="E66" s="11" t="s">
        <v>32</v>
      </c>
      <c r="F66" s="10"/>
      <c r="G66" s="9"/>
      <c r="H66" s="9">
        <v>585</v>
      </c>
      <c r="I66" s="9"/>
      <c r="J66" s="18"/>
      <c r="K66" s="26"/>
      <c r="L66" s="18"/>
      <c r="M66" s="18"/>
      <c r="N66" s="7"/>
      <c r="O66" s="7"/>
      <c r="P66" s="18"/>
      <c r="Q66" s="18"/>
      <c r="R66" s="6"/>
    </row>
    <row r="67" spans="1:18" s="5" customFormat="1" ht="204.75" customHeight="1" x14ac:dyDescent="0.25">
      <c r="A67" s="13"/>
      <c r="B67" s="18" t="s">
        <v>31</v>
      </c>
      <c r="C67" s="18" t="s">
        <v>30</v>
      </c>
      <c r="D67" s="18" t="s">
        <v>29</v>
      </c>
      <c r="E67" s="25" t="s">
        <v>28</v>
      </c>
      <c r="F67" s="9"/>
      <c r="G67" s="9"/>
      <c r="H67" s="9"/>
      <c r="I67" s="9">
        <v>1</v>
      </c>
      <c r="J67" s="18"/>
      <c r="K67" s="18">
        <v>1</v>
      </c>
      <c r="L67" s="18"/>
      <c r="M67" s="18">
        <v>1</v>
      </c>
      <c r="N67" s="18" t="s">
        <v>16</v>
      </c>
      <c r="O67" s="18" t="s">
        <v>7</v>
      </c>
      <c r="P67" s="18" t="s">
        <v>23</v>
      </c>
      <c r="Q67" s="18" t="s">
        <v>27</v>
      </c>
      <c r="R67" s="6"/>
    </row>
    <row r="68" spans="1:18" s="5" customFormat="1" ht="60" customHeight="1" x14ac:dyDescent="0.25">
      <c r="A68" s="13"/>
      <c r="B68" s="18"/>
      <c r="C68" s="18"/>
      <c r="D68" s="18"/>
      <c r="E68" s="24" t="s">
        <v>14</v>
      </c>
      <c r="F68" s="9"/>
      <c r="G68" s="9"/>
      <c r="H68" s="9"/>
      <c r="I68" s="9"/>
      <c r="J68" s="18"/>
      <c r="K68" s="18"/>
      <c r="L68" s="18"/>
      <c r="M68" s="18"/>
      <c r="N68" s="18"/>
      <c r="O68" s="18"/>
      <c r="P68" s="18"/>
      <c r="Q68" s="18"/>
      <c r="R68" s="6"/>
    </row>
    <row r="69" spans="1:18" s="5" customFormat="1" ht="195.75" customHeight="1" x14ac:dyDescent="0.25">
      <c r="A69" s="13"/>
      <c r="B69" s="18" t="s">
        <v>26</v>
      </c>
      <c r="C69" s="18" t="s">
        <v>25</v>
      </c>
      <c r="D69" s="22" t="s">
        <v>11</v>
      </c>
      <c r="E69" s="23" t="s">
        <v>24</v>
      </c>
      <c r="F69" s="10"/>
      <c r="G69" s="9"/>
      <c r="H69" s="9">
        <v>585</v>
      </c>
      <c r="I69" s="9"/>
      <c r="J69" s="18"/>
      <c r="K69" s="18">
        <f>585/585</f>
        <v>1</v>
      </c>
      <c r="L69" s="18"/>
      <c r="M69" s="18">
        <v>162</v>
      </c>
      <c r="N69" s="14" t="s">
        <v>8</v>
      </c>
      <c r="O69" s="14" t="s">
        <v>7</v>
      </c>
      <c r="P69" s="18" t="s">
        <v>23</v>
      </c>
      <c r="Q69" s="18" t="s">
        <v>22</v>
      </c>
      <c r="R69" s="6"/>
    </row>
    <row r="70" spans="1:18" s="5" customFormat="1" ht="96" customHeight="1" x14ac:dyDescent="0.25">
      <c r="A70" s="13"/>
      <c r="B70" s="18"/>
      <c r="C70" s="18"/>
      <c r="D70" s="22"/>
      <c r="E70" s="11" t="s">
        <v>21</v>
      </c>
      <c r="F70" s="10"/>
      <c r="G70" s="9"/>
      <c r="H70" s="9">
        <v>585</v>
      </c>
      <c r="I70" s="9"/>
      <c r="J70" s="18"/>
      <c r="K70" s="18"/>
      <c r="L70" s="18"/>
      <c r="M70" s="18"/>
      <c r="N70" s="7"/>
      <c r="O70" s="7"/>
      <c r="P70" s="18"/>
      <c r="Q70" s="18"/>
      <c r="R70" s="6"/>
    </row>
    <row r="71" spans="1:18" s="5" customFormat="1" ht="96" customHeight="1" x14ac:dyDescent="0.25">
      <c r="A71" s="13"/>
      <c r="B71" s="18" t="s">
        <v>20</v>
      </c>
      <c r="C71" s="18" t="s">
        <v>19</v>
      </c>
      <c r="D71" s="22" t="s">
        <v>18</v>
      </c>
      <c r="E71" s="23" t="s">
        <v>17</v>
      </c>
      <c r="F71" s="10"/>
      <c r="G71" s="9"/>
      <c r="H71" s="9"/>
      <c r="I71" s="9">
        <v>1</v>
      </c>
      <c r="J71" s="18"/>
      <c r="K71" s="18">
        <v>1</v>
      </c>
      <c r="L71" s="18"/>
      <c r="M71" s="18" t="s">
        <v>9</v>
      </c>
      <c r="N71" s="18" t="s">
        <v>16</v>
      </c>
      <c r="O71" s="18" t="s">
        <v>7</v>
      </c>
      <c r="P71" s="18" t="s">
        <v>6</v>
      </c>
      <c r="Q71" s="18" t="s">
        <v>15</v>
      </c>
      <c r="R71" s="6"/>
    </row>
    <row r="72" spans="1:18" s="5" customFormat="1" ht="52.5" customHeight="1" x14ac:dyDescent="0.25">
      <c r="A72" s="13"/>
      <c r="B72" s="18"/>
      <c r="C72" s="18"/>
      <c r="D72" s="22"/>
      <c r="E72" s="11" t="s">
        <v>14</v>
      </c>
      <c r="F72" s="21"/>
      <c r="G72" s="20"/>
      <c r="H72" s="20"/>
      <c r="I72" s="19"/>
      <c r="J72" s="18"/>
      <c r="K72" s="18"/>
      <c r="L72" s="18"/>
      <c r="M72" s="18"/>
      <c r="N72" s="18"/>
      <c r="O72" s="18"/>
      <c r="P72" s="18"/>
      <c r="Q72" s="18"/>
      <c r="R72" s="6"/>
    </row>
    <row r="73" spans="1:18" s="5" customFormat="1" ht="221.25" customHeight="1" x14ac:dyDescent="0.25">
      <c r="A73" s="13"/>
      <c r="B73" s="14" t="s">
        <v>13</v>
      </c>
      <c r="C73" s="14" t="s">
        <v>12</v>
      </c>
      <c r="D73" s="17" t="s">
        <v>11</v>
      </c>
      <c r="E73" s="11" t="s">
        <v>10</v>
      </c>
      <c r="F73" s="10">
        <v>450</v>
      </c>
      <c r="G73" s="9"/>
      <c r="H73" s="9">
        <v>585</v>
      </c>
      <c r="I73" s="9"/>
      <c r="J73" s="16">
        <f>430/(430+585)</f>
        <v>0.42364532019704432</v>
      </c>
      <c r="K73" s="16">
        <f>(450+585)/(450+585)</f>
        <v>1</v>
      </c>
      <c r="L73" s="15">
        <f>J73</f>
        <v>0.42364532019704432</v>
      </c>
      <c r="M73" s="14" t="s">
        <v>9</v>
      </c>
      <c r="N73" s="14" t="s">
        <v>8</v>
      </c>
      <c r="O73" s="14" t="s">
        <v>7</v>
      </c>
      <c r="P73" s="14" t="s">
        <v>6</v>
      </c>
      <c r="Q73" s="14" t="s">
        <v>5</v>
      </c>
      <c r="R73" s="6"/>
    </row>
    <row r="74" spans="1:18" s="5" customFormat="1" ht="96" customHeight="1" x14ac:dyDescent="0.25">
      <c r="A74" s="13"/>
      <c r="B74" s="7"/>
      <c r="C74" s="7"/>
      <c r="D74" s="12"/>
      <c r="E74" s="11" t="s">
        <v>4</v>
      </c>
      <c r="F74" s="10">
        <v>450</v>
      </c>
      <c r="G74" s="9"/>
      <c r="H74" s="9">
        <v>585</v>
      </c>
      <c r="I74" s="9"/>
      <c r="J74" s="8"/>
      <c r="K74" s="8"/>
      <c r="L74" s="7"/>
      <c r="M74" s="7"/>
      <c r="N74" s="7"/>
      <c r="O74" s="7"/>
      <c r="P74" s="7"/>
      <c r="Q74" s="7"/>
      <c r="R74" s="6"/>
    </row>
    <row r="76" spans="1:18" s="2" customFormat="1" ht="21" x14ac:dyDescent="0.35">
      <c r="A76" s="4" t="s">
        <v>3</v>
      </c>
    </row>
    <row r="77" spans="1:18" s="2" customFormat="1" ht="21" x14ac:dyDescent="0.35">
      <c r="A77" s="4" t="s">
        <v>2</v>
      </c>
      <c r="B77" s="4"/>
      <c r="C77" s="4"/>
      <c r="D77" s="4"/>
      <c r="E77" s="4"/>
    </row>
    <row r="78" spans="1:18" s="2" customFormat="1" ht="21" x14ac:dyDescent="0.35">
      <c r="A78" s="4" t="s">
        <v>1</v>
      </c>
      <c r="B78" s="4"/>
      <c r="C78" s="4"/>
      <c r="D78" s="4"/>
      <c r="E78" s="4"/>
    </row>
    <row r="79" spans="1:18" s="2" customFormat="1" ht="21" x14ac:dyDescent="0.35">
      <c r="A79" s="3" t="s">
        <v>0</v>
      </c>
      <c r="B79" s="3"/>
      <c r="C79" s="3"/>
      <c r="D79" s="3"/>
      <c r="E79" s="3"/>
      <c r="F79" s="3"/>
      <c r="G79" s="3"/>
      <c r="H79" s="3"/>
      <c r="I79" s="3"/>
      <c r="J79" s="3"/>
    </row>
  </sheetData>
  <mergeCells count="384">
    <mergeCell ref="B73:B74"/>
    <mergeCell ref="C73:C74"/>
    <mergeCell ref="D73:D74"/>
    <mergeCell ref="J73:J74"/>
    <mergeCell ref="K73:K74"/>
    <mergeCell ref="Q73:Q74"/>
    <mergeCell ref="L73:L74"/>
    <mergeCell ref="M73:M74"/>
    <mergeCell ref="N73:N74"/>
    <mergeCell ref="O73:O74"/>
    <mergeCell ref="P73:P74"/>
    <mergeCell ref="P69:P70"/>
    <mergeCell ref="B69:B70"/>
    <mergeCell ref="C69:C70"/>
    <mergeCell ref="D69:D70"/>
    <mergeCell ref="J69:J70"/>
    <mergeCell ref="K69:K70"/>
    <mergeCell ref="M71:M72"/>
    <mergeCell ref="N71:N72"/>
    <mergeCell ref="O71:O72"/>
    <mergeCell ref="P71:P72"/>
    <mergeCell ref="Q71:Q72"/>
    <mergeCell ref="F72:I72"/>
    <mergeCell ref="B71:B72"/>
    <mergeCell ref="C71:C72"/>
    <mergeCell ref="D71:D72"/>
    <mergeCell ref="J71:J72"/>
    <mergeCell ref="K71:K72"/>
    <mergeCell ref="L71:L72"/>
    <mergeCell ref="B65:B66"/>
    <mergeCell ref="C65:C66"/>
    <mergeCell ref="D65:D66"/>
    <mergeCell ref="J65:J66"/>
    <mergeCell ref="K65:K66"/>
    <mergeCell ref="Q69:Q70"/>
    <mergeCell ref="L69:L70"/>
    <mergeCell ref="M69:M70"/>
    <mergeCell ref="N69:N70"/>
    <mergeCell ref="O69:O70"/>
    <mergeCell ref="O67:O68"/>
    <mergeCell ref="P67:P68"/>
    <mergeCell ref="Q67:Q68"/>
    <mergeCell ref="L65:L66"/>
    <mergeCell ref="M65:M66"/>
    <mergeCell ref="N65:N66"/>
    <mergeCell ref="O65:O66"/>
    <mergeCell ref="P65:P66"/>
    <mergeCell ref="K61:K62"/>
    <mergeCell ref="Q65:Q66"/>
    <mergeCell ref="B67:B68"/>
    <mergeCell ref="C67:C68"/>
    <mergeCell ref="D67:D68"/>
    <mergeCell ref="J67:J68"/>
    <mergeCell ref="K67:K68"/>
    <mergeCell ref="L67:L68"/>
    <mergeCell ref="M67:M68"/>
    <mergeCell ref="N67:N68"/>
    <mergeCell ref="M63:M64"/>
    <mergeCell ref="N63:N64"/>
    <mergeCell ref="O63:O64"/>
    <mergeCell ref="P63:P64"/>
    <mergeCell ref="Q63:Q64"/>
    <mergeCell ref="L61:L62"/>
    <mergeCell ref="M61:M62"/>
    <mergeCell ref="N61:N62"/>
    <mergeCell ref="O61:O62"/>
    <mergeCell ref="P61:P62"/>
    <mergeCell ref="B63:B64"/>
    <mergeCell ref="C63:C64"/>
    <mergeCell ref="D63:D64"/>
    <mergeCell ref="J63:J64"/>
    <mergeCell ref="K63:K64"/>
    <mergeCell ref="L63:L64"/>
    <mergeCell ref="B57:B58"/>
    <mergeCell ref="C57:C58"/>
    <mergeCell ref="D57:D58"/>
    <mergeCell ref="J57:J58"/>
    <mergeCell ref="K57:K58"/>
    <mergeCell ref="Q61:Q62"/>
    <mergeCell ref="B61:B62"/>
    <mergeCell ref="C61:C62"/>
    <mergeCell ref="D61:D62"/>
    <mergeCell ref="J61:J62"/>
    <mergeCell ref="O59:O60"/>
    <mergeCell ref="P59:P60"/>
    <mergeCell ref="Q59:Q60"/>
    <mergeCell ref="L57:L58"/>
    <mergeCell ref="M57:M58"/>
    <mergeCell ref="N57:N58"/>
    <mergeCell ref="O57:O58"/>
    <mergeCell ref="P57:P58"/>
    <mergeCell ref="K53:K54"/>
    <mergeCell ref="Q57:Q58"/>
    <mergeCell ref="B59:B60"/>
    <mergeCell ref="C59:C60"/>
    <mergeCell ref="D59:D60"/>
    <mergeCell ref="J59:J60"/>
    <mergeCell ref="K59:K60"/>
    <mergeCell ref="L59:L60"/>
    <mergeCell ref="M59:M60"/>
    <mergeCell ref="N59:N60"/>
    <mergeCell ref="N55:N56"/>
    <mergeCell ref="O55:O56"/>
    <mergeCell ref="P55:P56"/>
    <mergeCell ref="Q55:Q56"/>
    <mergeCell ref="L53:L54"/>
    <mergeCell ref="M53:M54"/>
    <mergeCell ref="N53:N54"/>
    <mergeCell ref="O53:O54"/>
    <mergeCell ref="P53:P54"/>
    <mergeCell ref="B55:B56"/>
    <mergeCell ref="C55:C56"/>
    <mergeCell ref="D55:D56"/>
    <mergeCell ref="K55:K56"/>
    <mergeCell ref="L55:L56"/>
    <mergeCell ref="M55:M56"/>
    <mergeCell ref="B49:B50"/>
    <mergeCell ref="C49:C50"/>
    <mergeCell ref="D49:D50"/>
    <mergeCell ref="J49:J50"/>
    <mergeCell ref="K49:K50"/>
    <mergeCell ref="Q53:Q54"/>
    <mergeCell ref="B53:B54"/>
    <mergeCell ref="C53:C54"/>
    <mergeCell ref="D53:D54"/>
    <mergeCell ref="J53:J54"/>
    <mergeCell ref="N51:N52"/>
    <mergeCell ref="O51:O52"/>
    <mergeCell ref="P51:P52"/>
    <mergeCell ref="Q51:Q52"/>
    <mergeCell ref="L49:L50"/>
    <mergeCell ref="M49:M50"/>
    <mergeCell ref="N49:N50"/>
    <mergeCell ref="O49:O50"/>
    <mergeCell ref="P49:P50"/>
    <mergeCell ref="K45:K46"/>
    <mergeCell ref="Q49:Q50"/>
    <mergeCell ref="R49:R50"/>
    <mergeCell ref="B51:B52"/>
    <mergeCell ref="C51:C52"/>
    <mergeCell ref="D51:D52"/>
    <mergeCell ref="J51:J52"/>
    <mergeCell ref="K51:K52"/>
    <mergeCell ref="L51:L52"/>
    <mergeCell ref="M51:M52"/>
    <mergeCell ref="M47:M48"/>
    <mergeCell ref="N47:N48"/>
    <mergeCell ref="O47:O48"/>
    <mergeCell ref="P47:P48"/>
    <mergeCell ref="Q47:Q48"/>
    <mergeCell ref="L45:L46"/>
    <mergeCell ref="M45:M46"/>
    <mergeCell ref="N45:N46"/>
    <mergeCell ref="O45:O46"/>
    <mergeCell ref="P45:P46"/>
    <mergeCell ref="B47:B48"/>
    <mergeCell ref="C47:C48"/>
    <mergeCell ref="D47:D48"/>
    <mergeCell ref="J47:J48"/>
    <mergeCell ref="K47:K48"/>
    <mergeCell ref="L47:L48"/>
    <mergeCell ref="B41:B42"/>
    <mergeCell ref="C41:C42"/>
    <mergeCell ref="D41:D42"/>
    <mergeCell ref="J41:J42"/>
    <mergeCell ref="K41:K42"/>
    <mergeCell ref="Q45:Q46"/>
    <mergeCell ref="B45:B46"/>
    <mergeCell ref="C45:C46"/>
    <mergeCell ref="D45:D46"/>
    <mergeCell ref="J45:J46"/>
    <mergeCell ref="P43:P44"/>
    <mergeCell ref="Q43:Q44"/>
    <mergeCell ref="L41:L42"/>
    <mergeCell ref="M41:M42"/>
    <mergeCell ref="N41:N42"/>
    <mergeCell ref="O41:O42"/>
    <mergeCell ref="P41:P42"/>
    <mergeCell ref="Q41:Q42"/>
    <mergeCell ref="B43:B44"/>
    <mergeCell ref="C43:C44"/>
    <mergeCell ref="D43:D44"/>
    <mergeCell ref="J43:J44"/>
    <mergeCell ref="K43:K44"/>
    <mergeCell ref="L43:L44"/>
    <mergeCell ref="M43:M44"/>
    <mergeCell ref="N43:N44"/>
    <mergeCell ref="O43:O44"/>
    <mergeCell ref="M39:M40"/>
    <mergeCell ref="N39:N40"/>
    <mergeCell ref="O39:O40"/>
    <mergeCell ref="P39:P40"/>
    <mergeCell ref="Q39:Q40"/>
    <mergeCell ref="D37:D38"/>
    <mergeCell ref="J37:J38"/>
    <mergeCell ref="K37:K38"/>
    <mergeCell ref="L37:L38"/>
    <mergeCell ref="M37:M38"/>
    <mergeCell ref="N37:N38"/>
    <mergeCell ref="O37:O38"/>
    <mergeCell ref="P37:P38"/>
    <mergeCell ref="Q37:Q38"/>
    <mergeCell ref="B39:B40"/>
    <mergeCell ref="C39:C40"/>
    <mergeCell ref="D39:D40"/>
    <mergeCell ref="J39:J40"/>
    <mergeCell ref="K39:K40"/>
    <mergeCell ref="L39:L40"/>
    <mergeCell ref="P35:P36"/>
    <mergeCell ref="Q35:Q36"/>
    <mergeCell ref="L33:L34"/>
    <mergeCell ref="M33:M34"/>
    <mergeCell ref="N33:N34"/>
    <mergeCell ref="O33:O34"/>
    <mergeCell ref="P33:P34"/>
    <mergeCell ref="Q33:Q34"/>
    <mergeCell ref="B35:B36"/>
    <mergeCell ref="C35:C36"/>
    <mergeCell ref="D35:D36"/>
    <mergeCell ref="J35:J36"/>
    <mergeCell ref="K35:K36"/>
    <mergeCell ref="L35:L36"/>
    <mergeCell ref="M35:M36"/>
    <mergeCell ref="N35:N36"/>
    <mergeCell ref="O35:O36"/>
    <mergeCell ref="P31:P32"/>
    <mergeCell ref="Q31:Q32"/>
    <mergeCell ref="L29:L30"/>
    <mergeCell ref="M29:M30"/>
    <mergeCell ref="N29:N30"/>
    <mergeCell ref="O29:O30"/>
    <mergeCell ref="P29:P30"/>
    <mergeCell ref="Q29:Q30"/>
    <mergeCell ref="B31:B32"/>
    <mergeCell ref="C31:C32"/>
    <mergeCell ref="D31:D32"/>
    <mergeCell ref="J31:J32"/>
    <mergeCell ref="K31:K32"/>
    <mergeCell ref="L31:L32"/>
    <mergeCell ref="M31:M32"/>
    <mergeCell ref="N31:N32"/>
    <mergeCell ref="O31:O32"/>
    <mergeCell ref="O27:O28"/>
    <mergeCell ref="P27:P28"/>
    <mergeCell ref="Q27:Q28"/>
    <mergeCell ref="L25:L26"/>
    <mergeCell ref="M25:M26"/>
    <mergeCell ref="N25:N26"/>
    <mergeCell ref="O25:O26"/>
    <mergeCell ref="P25:P26"/>
    <mergeCell ref="B37:B38"/>
    <mergeCell ref="C37:C38"/>
    <mergeCell ref="Q25:Q26"/>
    <mergeCell ref="B27:B28"/>
    <mergeCell ref="C27:C28"/>
    <mergeCell ref="D27:D28"/>
    <mergeCell ref="K27:K28"/>
    <mergeCell ref="L27:L28"/>
    <mergeCell ref="M27:M28"/>
    <mergeCell ref="N27:N28"/>
    <mergeCell ref="B29:B30"/>
    <mergeCell ref="C29:C30"/>
    <mergeCell ref="D29:D30"/>
    <mergeCell ref="K29:K30"/>
    <mergeCell ref="B33:B34"/>
    <mergeCell ref="C33:C34"/>
    <mergeCell ref="D33:D34"/>
    <mergeCell ref="J33:J34"/>
    <mergeCell ref="K33:K34"/>
    <mergeCell ref="B21:B22"/>
    <mergeCell ref="C21:C22"/>
    <mergeCell ref="D21:D22"/>
    <mergeCell ref="J21:J22"/>
    <mergeCell ref="K21:K22"/>
    <mergeCell ref="A25:A74"/>
    <mergeCell ref="B25:B26"/>
    <mergeCell ref="C25:C26"/>
    <mergeCell ref="D25:D26"/>
    <mergeCell ref="K25:K26"/>
    <mergeCell ref="P23:P24"/>
    <mergeCell ref="Q23:Q24"/>
    <mergeCell ref="L21:L22"/>
    <mergeCell ref="M21:M22"/>
    <mergeCell ref="N21:N22"/>
    <mergeCell ref="O21:O22"/>
    <mergeCell ref="P21:P22"/>
    <mergeCell ref="Q21:Q22"/>
    <mergeCell ref="B23:B24"/>
    <mergeCell ref="C23:C24"/>
    <mergeCell ref="D23:D24"/>
    <mergeCell ref="J23:J24"/>
    <mergeCell ref="K23:K24"/>
    <mergeCell ref="L23:L24"/>
    <mergeCell ref="M23:M24"/>
    <mergeCell ref="N23:N24"/>
    <mergeCell ref="O23:O24"/>
    <mergeCell ref="M19:M20"/>
    <mergeCell ref="N19:N20"/>
    <mergeCell ref="O19:O20"/>
    <mergeCell ref="P19:P20"/>
    <mergeCell ref="Q19:Q20"/>
    <mergeCell ref="D17:D18"/>
    <mergeCell ref="J17:J18"/>
    <mergeCell ref="K17:K18"/>
    <mergeCell ref="L17:L18"/>
    <mergeCell ref="M17:M18"/>
    <mergeCell ref="B19:B20"/>
    <mergeCell ref="C19:C20"/>
    <mergeCell ref="D19:D20"/>
    <mergeCell ref="J19:J20"/>
    <mergeCell ref="K19:K20"/>
    <mergeCell ref="L19:L20"/>
    <mergeCell ref="P15:P16"/>
    <mergeCell ref="Q15:Q16"/>
    <mergeCell ref="N17:N18"/>
    <mergeCell ref="O17:O18"/>
    <mergeCell ref="P17:P18"/>
    <mergeCell ref="Q17:Q18"/>
    <mergeCell ref="P13:P14"/>
    <mergeCell ref="Q13:Q14"/>
    <mergeCell ref="B15:B16"/>
    <mergeCell ref="C15:C16"/>
    <mergeCell ref="D15:D16"/>
    <mergeCell ref="J15:J16"/>
    <mergeCell ref="K15:K16"/>
    <mergeCell ref="L15:L16"/>
    <mergeCell ref="M15:M16"/>
    <mergeCell ref="N15:N16"/>
    <mergeCell ref="C11:C12"/>
    <mergeCell ref="D11:D12"/>
    <mergeCell ref="J11:J12"/>
    <mergeCell ref="O9:O10"/>
    <mergeCell ref="A11:A12"/>
    <mergeCell ref="B11:B12"/>
    <mergeCell ref="K13:K14"/>
    <mergeCell ref="L13:L14"/>
    <mergeCell ref="M13:M14"/>
    <mergeCell ref="N13:N14"/>
    <mergeCell ref="O13:O14"/>
    <mergeCell ref="B17:B18"/>
    <mergeCell ref="C17:C18"/>
    <mergeCell ref="O15:O16"/>
    <mergeCell ref="N9:N10"/>
    <mergeCell ref="K7:K8"/>
    <mergeCell ref="N7:N8"/>
    <mergeCell ref="O7:O8"/>
    <mergeCell ref="K11:K12"/>
    <mergeCell ref="A13:A24"/>
    <mergeCell ref="B13:B14"/>
    <mergeCell ref="C13:C14"/>
    <mergeCell ref="D13:D14"/>
    <mergeCell ref="J13:J14"/>
    <mergeCell ref="A9:A10"/>
    <mergeCell ref="B9:B10"/>
    <mergeCell ref="C9:C10"/>
    <mergeCell ref="D9:D10"/>
    <mergeCell ref="J9:J10"/>
    <mergeCell ref="M9:M10"/>
    <mergeCell ref="C5:Q5"/>
    <mergeCell ref="A7:A8"/>
    <mergeCell ref="B7:B8"/>
    <mergeCell ref="C7:E7"/>
    <mergeCell ref="F7:J7"/>
    <mergeCell ref="Q7:Q8"/>
    <mergeCell ref="K9:K10"/>
    <mergeCell ref="A1:B1"/>
    <mergeCell ref="C1:Q1"/>
    <mergeCell ref="A2:B2"/>
    <mergeCell ref="C2:Q2"/>
    <mergeCell ref="A3:B3"/>
    <mergeCell ref="C3:Q3"/>
    <mergeCell ref="A4:B4"/>
    <mergeCell ref="C4:Q4"/>
    <mergeCell ref="A5:B5"/>
    <mergeCell ref="P9:P10"/>
    <mergeCell ref="Q9:Q10"/>
    <mergeCell ref="L7:L8"/>
    <mergeCell ref="M7:M8"/>
    <mergeCell ref="Q11:Q12"/>
    <mergeCell ref="M11:M12"/>
    <mergeCell ref="N11:N12"/>
    <mergeCell ref="O11:O12"/>
    <mergeCell ref="P11:P12"/>
    <mergeCell ref="P7:P8"/>
  </mergeCells>
  <pageMargins left="0.23622047244094491" right="0.23622047244094491" top="0.74803149606299213" bottom="0.74803149606299213" header="0.31496062992125984" footer="0.31496062992125984"/>
  <pageSetup scale="30" fitToHeight="2" orientation="landscape" r:id="rId1"/>
  <headerFooter>
    <oddHeader>&amp;L&amp;G&amp;C&amp;"-,Negrita"&amp;24Matriz de Indicadores para Resultados
(2024)&amp;R&amp;G
&amp;"-,Negrita"&amp;18ETCA III-05</oddHeader>
    <oddFooter>&amp;R&amp;P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ETCA III 05 MIR </vt:lpstr>
      <vt:lpstr>'ETCA III 05 MIR '!Área_de_impresión</vt:lpstr>
      <vt:lpstr>'ETCA III 05 MIR '!Títulos_a_imprimir</vt:lpstr>
    </vt:vector>
  </TitlesOfParts>
  <Company>Instituto Tecnologico Superior de Puerto Penasco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Fatima Santana Hernandez</dc:creator>
  <cp:lastModifiedBy>Samanta Fatima Santana Hernandez</cp:lastModifiedBy>
  <dcterms:created xsi:type="dcterms:W3CDTF">2024-05-09T19:13:54Z</dcterms:created>
  <dcterms:modified xsi:type="dcterms:W3CDTF">2024-05-09T19:14:13Z</dcterms:modified>
</cp:coreProperties>
</file>